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ellimages.xml" ContentType="application/vnd.wps-officedocument.cellim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\\172.16.21.200\信息科文件\采购文档\2025\2025耗材维修-调研中\调研\"/>
    </mc:Choice>
  </mc:AlternateContent>
  <xr:revisionPtr revIDLastSave="0" documentId="13_ncr:1_{9418ABDE-09A0-4DAE-A012-2D96ADB164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</sheets>
  <calcPr calcId="181029"/>
</workbook>
</file>

<file path=xl/calcChain.xml><?xml version="1.0" encoding="utf-8"?>
<calcChain xmlns="http://schemas.openxmlformats.org/spreadsheetml/2006/main">
  <c r="J97" i="1" l="1"/>
  <c r="J111" i="1"/>
  <c r="J118" i="1"/>
  <c r="A30" i="2"/>
  <c r="B29" i="2"/>
  <c r="A29" i="2"/>
  <c r="B28" i="2"/>
  <c r="A28" i="2"/>
  <c r="B27" i="2"/>
  <c r="A27" i="2"/>
  <c r="B26" i="2"/>
  <c r="A26" i="2"/>
  <c r="B25" i="2"/>
  <c r="A25" i="2"/>
  <c r="B24" i="2"/>
  <c r="A24" i="2"/>
  <c r="B23" i="2"/>
  <c r="A23" i="2"/>
  <c r="B22" i="2"/>
  <c r="A22" i="2"/>
  <c r="B21" i="2"/>
  <c r="A21" i="2"/>
  <c r="B20" i="2"/>
  <c r="A20" i="2"/>
  <c r="B19" i="2"/>
  <c r="A19" i="2"/>
  <c r="B18" i="2"/>
  <c r="A18" i="2"/>
  <c r="B17" i="2"/>
  <c r="A17" i="2"/>
  <c r="B16" i="2"/>
  <c r="A16" i="2"/>
  <c r="B15" i="2"/>
  <c r="A15" i="2"/>
  <c r="B14" i="2"/>
  <c r="A14" i="2"/>
  <c r="B13" i="2"/>
  <c r="A13" i="2"/>
  <c r="B12" i="2"/>
  <c r="A12" i="2"/>
  <c r="B11" i="2"/>
  <c r="A11" i="2"/>
  <c r="B10" i="2"/>
  <c r="A10" i="2"/>
  <c r="B9" i="2"/>
  <c r="A9" i="2"/>
  <c r="B8" i="2"/>
  <c r="A8" i="2"/>
  <c r="B7" i="2"/>
  <c r="A7" i="2"/>
  <c r="B6" i="2"/>
  <c r="A6" i="2"/>
  <c r="B5" i="2"/>
  <c r="A5" i="2"/>
  <c r="B4" i="2"/>
  <c r="A4" i="2"/>
  <c r="B3" i="2"/>
  <c r="A3" i="2"/>
  <c r="B2" i="2"/>
  <c r="A2" i="2"/>
  <c r="B1" i="2"/>
  <c r="A1" i="2"/>
  <c r="J124" i="1"/>
  <c r="J123" i="1"/>
  <c r="J122" i="1"/>
  <c r="J121" i="1"/>
  <c r="J120" i="1"/>
  <c r="J119" i="1"/>
  <c r="J117" i="1"/>
  <c r="J116" i="1"/>
  <c r="J115" i="1"/>
  <c r="J114" i="1"/>
  <c r="J113" i="1"/>
  <c r="J112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125" i="1" l="1"/>
</calcChain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10" name="ID_F05F9C52A81E4BC1B951D79E5C50679B"/>
        <xdr:cNvPicPr/>
      </xdr:nvPicPr>
      <xdr:blipFill>
        <a:blip r:embed="rId1"/>
        <a:stretch>
          <a:fillRect/>
        </a:stretch>
      </xdr:blipFill>
      <xdr:spPr>
        <a:xfrm>
          <a:off x="685800" y="635"/>
          <a:ext cx="5400040" cy="2879725"/>
        </a:xfrm>
        <a:prstGeom prst="rect">
          <a:avLst/>
        </a:prstGeom>
      </xdr:spPr>
    </xdr:pic>
  </etc:cellImage>
  <etc:cellImage>
    <xdr:pic>
      <xdr:nvPicPr>
        <xdr:cNvPr id="11" name="ID_40376827DD1D49BAA7F5A8B5DD5B82B9"/>
        <xdr:cNvPicPr/>
      </xdr:nvPicPr>
      <xdr:blipFill>
        <a:blip r:embed="rId2"/>
        <a:stretch>
          <a:fillRect/>
        </a:stretch>
      </xdr:blipFill>
      <xdr:spPr>
        <a:xfrm>
          <a:off x="685800" y="542290"/>
          <a:ext cx="5400040" cy="2879725"/>
        </a:xfrm>
        <a:prstGeom prst="rect">
          <a:avLst/>
        </a:prstGeom>
      </xdr:spPr>
    </xdr:pic>
  </etc:cellImage>
  <etc:cellImage>
    <xdr:pic>
      <xdr:nvPicPr>
        <xdr:cNvPr id="13" name="ID_8F4A0919F3BA42E99E22CD4827E40B3A"/>
        <xdr:cNvPicPr/>
      </xdr:nvPicPr>
      <xdr:blipFill>
        <a:blip r:embed="rId3"/>
        <a:stretch>
          <a:fillRect/>
        </a:stretch>
      </xdr:blipFill>
      <xdr:spPr>
        <a:xfrm>
          <a:off x="1790700" y="534035"/>
          <a:ext cx="5400040" cy="288417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4" name="ID_26637AD4CA27409CA086383C2A294341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85800" y="19685"/>
          <a:ext cx="13525500" cy="68389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5" name="ID_C09537D398454A2BA9CCE8689902DD4E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85800" y="520700"/>
          <a:ext cx="13544550" cy="68294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6" name="ID_8C1F55F08F614D52BB2C7D95E6DA4EB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85800" y="1035050"/>
          <a:ext cx="13535025" cy="68199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7" name="ID_E27D8FE48746410285E5F31126CDF42D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85800" y="1508760"/>
          <a:ext cx="13544550" cy="68199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8" name="ID_EF4B4CAA8B87404590199C8F4E091FFE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4295775" y="8004175"/>
          <a:ext cx="13735050" cy="70008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9" name="ID_1942025296C74BABB34E37059358FEDF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4295775" y="10029825"/>
          <a:ext cx="13687425" cy="69723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0" name="ID_0609BAE2C08F401E8CA3AEF78C3AC00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4295775" y="11811000"/>
          <a:ext cx="13573125" cy="69246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1" name="ID_56BF3D1C4F7844A49348CB2213B789B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4391025" y="13947775"/>
          <a:ext cx="13706475" cy="69151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2" name="ID_070F8444F0164820A26A472D6F6A4745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4362450" y="15897225"/>
          <a:ext cx="13563600" cy="68484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3" name="ID_9955FB8B9B9B49FEB8CF4B85A766771C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4400550" y="17951450"/>
          <a:ext cx="13592175" cy="69246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4" name="ID_8BB1D46F967E4CABADE75700B4E6F6F7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4410075" y="19853275"/>
          <a:ext cx="13554075" cy="68484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5" name="ID_3E252A86BAB04CC8AC694203CAE7062A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4295775" y="21653500"/>
          <a:ext cx="13563600" cy="69532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" name="ID_032988DB4C4042D48AEB0740B900916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86360" y="10261600"/>
          <a:ext cx="13563600" cy="7829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1C2F352C33C54980AE110D2D6D0D48EA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24460" y="11903075"/>
          <a:ext cx="12211050" cy="79438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0C3419B112E14D9692DEC5FAAD761739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43510" y="13611225"/>
          <a:ext cx="12239625" cy="70770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" name="ID_35CA38B9BC034072AC4BDBCF0799E11B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72085" y="15300325"/>
          <a:ext cx="12182475" cy="66960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" name="ID_FA7667BA597D4702BBB2186782404EE2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3537585" y="10242550"/>
          <a:ext cx="12239625" cy="64103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7" name="ID_77919474F5D648E28B3D6D1279BBBA94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3470910" y="12017375"/>
          <a:ext cx="12249150" cy="62865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" name="ID_ED3DAAADA14F41209889A83CD93F87D2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3509010" y="13649325"/>
          <a:ext cx="12220575" cy="62579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" name="ID_40CF82F986874EFB9FA0415DF93EF0A3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3470910" y="15309850"/>
          <a:ext cx="12239625" cy="62293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6" name="ID_2DD7B07901424018831E1F4DB11F8169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3413760" y="17056100"/>
          <a:ext cx="12230100" cy="62769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7" name="ID_77A1C76DCA5541AF97044AD58AD46D97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86360" y="18659475"/>
          <a:ext cx="12230100" cy="62007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8" name="ID_8D9844D8BBFE458FA591C6729DEB03BD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3670935" y="18754725"/>
          <a:ext cx="12239625" cy="62198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9" name="ID_58AEF6161A3B439EA67F7EBA5341C26F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0" y="20269200"/>
          <a:ext cx="12249150" cy="62103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0" name="ID_417989FD3E334D55ABC8F54198A8C27F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95885" y="23793450"/>
          <a:ext cx="12220575" cy="65055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1" name="ID_4BED076EDD8F4257BE601C8A4298B6A4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635" y="25606375"/>
          <a:ext cx="12220575" cy="62769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3" name="ID_F9DE484A9B1B4EF59A74AA842BE5AD50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3326130" y="21958300"/>
          <a:ext cx="12268200" cy="63627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5" name="ID_17458DA227884FA4BD965C642B20E4D8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6468110" y="0"/>
          <a:ext cx="13049250" cy="63531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6" name="ID_B1AD96F0E330436688AE851DEF39BB80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6647815" y="143510"/>
          <a:ext cx="12315825" cy="63531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7" name="ID_A8C738C200814B1AACDF02E1563F6868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6468110" y="1689100"/>
          <a:ext cx="12277725" cy="6305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8" name="ID_0246AE5D4E2546E0889F4C87CA480265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0" y="27025600"/>
          <a:ext cx="12249150" cy="63531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9" name="ID_91BE462D4C124703B8CFDCF2A5807412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0" y="28714700"/>
          <a:ext cx="12249150" cy="63436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0" name="ID_F1E2F73AB9E444DAB780489EF61C96F7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6468110" y="3378200"/>
          <a:ext cx="12287250" cy="62484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1" name="ID_24B6DF60D63B4EEF9FAD61E53C36F3D9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6468110" y="5067300"/>
          <a:ext cx="12201525" cy="62579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2" name="ID_4EE9AD6CE40A49C3898865D6A71CA300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6468110" y="6756400"/>
          <a:ext cx="12277725" cy="67437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2" name="ID_93E601714AB04C20989D1424E146190E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3326130" y="25336500"/>
          <a:ext cx="10972800" cy="57531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2" name="ID_021D08963D684FB79F4D1592F9A50D74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6468110" y="8445500"/>
          <a:ext cx="10791825" cy="55721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4" name="ID_28A13169DA3048A88E6454D41F993433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0" y="52539900"/>
          <a:ext cx="10915650" cy="55911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3" name="ID_D9CAF7920A0441308570F5573741EE02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447675" y="47828200"/>
          <a:ext cx="10925175" cy="47434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4" name="ID_BA154F7068E84A9BB835E79F091D53E9"/>
        <xdr:cNvPicPr>
          <a:picLocks noChangeAspect="1"/>
        </xdr:cNvPicPr>
      </xdr:nvPicPr>
      <xdr:blipFill>
        <a:blip r:embed="rId43"/>
        <a:stretch>
          <a:fillRect/>
        </a:stretch>
      </xdr:blipFill>
      <xdr:spPr>
        <a:xfrm>
          <a:off x="0" y="52539900"/>
          <a:ext cx="10877550" cy="57626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5" name="ID_A8D6EBAE1B3548D3A07EEE91D63C1143"/>
        <xdr:cNvPicPr>
          <a:picLocks noChangeAspect="1"/>
        </xdr:cNvPicPr>
      </xdr:nvPicPr>
      <xdr:blipFill>
        <a:blip r:embed="rId44"/>
        <a:stretch>
          <a:fillRect/>
        </a:stretch>
      </xdr:blipFill>
      <xdr:spPr>
        <a:xfrm>
          <a:off x="219710" y="47752000"/>
          <a:ext cx="10896600" cy="55149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6" name="ID_B174CA99F4484100979E12DF99E2F9A5"/>
        <xdr:cNvPicPr>
          <a:picLocks noChangeAspect="1"/>
        </xdr:cNvPicPr>
      </xdr:nvPicPr>
      <xdr:blipFill>
        <a:blip r:embed="rId45"/>
        <a:stretch>
          <a:fillRect/>
        </a:stretch>
      </xdr:blipFill>
      <xdr:spPr>
        <a:xfrm>
          <a:off x="0" y="55041800"/>
          <a:ext cx="10906125" cy="56959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7" name="ID_DBCF077F5C294C59A9D848C93DD03CAB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4095750" y="55041800"/>
          <a:ext cx="10877550" cy="57245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8" name="ID_4710802E004848249411609CD3553F8F"/>
        <xdr:cNvPicPr>
          <a:picLocks noChangeAspect="1"/>
        </xdr:cNvPicPr>
      </xdr:nvPicPr>
      <xdr:blipFill>
        <a:blip r:embed="rId47"/>
        <a:stretch>
          <a:fillRect/>
        </a:stretch>
      </xdr:blipFill>
      <xdr:spPr>
        <a:xfrm>
          <a:off x="247650" y="57835800"/>
          <a:ext cx="10925175" cy="56388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9" name="ID_8D210E4C8C904D60B71BE310BC6443F1"/>
        <xdr:cNvPicPr>
          <a:picLocks noChangeAspect="1"/>
        </xdr:cNvPicPr>
      </xdr:nvPicPr>
      <xdr:blipFill>
        <a:blip r:embed="rId48"/>
        <a:stretch>
          <a:fillRect/>
        </a:stretch>
      </xdr:blipFill>
      <xdr:spPr>
        <a:xfrm>
          <a:off x="4095750" y="57543700"/>
          <a:ext cx="10944225" cy="56578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0" name="ID_941EF684781B43CCB9272E34FC8E0D2B"/>
        <xdr:cNvPicPr>
          <a:picLocks noChangeAspect="1"/>
        </xdr:cNvPicPr>
      </xdr:nvPicPr>
      <xdr:blipFill>
        <a:blip r:embed="rId49"/>
        <a:stretch>
          <a:fillRect/>
        </a:stretch>
      </xdr:blipFill>
      <xdr:spPr>
        <a:xfrm>
          <a:off x="0" y="60076080"/>
          <a:ext cx="10848975" cy="50863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1" name="ID_30C14877F8BD451182367329E4D40BFE"/>
        <xdr:cNvPicPr>
          <a:picLocks noChangeAspect="1"/>
        </xdr:cNvPicPr>
      </xdr:nvPicPr>
      <xdr:blipFill>
        <a:blip r:embed="rId50"/>
        <a:stretch>
          <a:fillRect/>
        </a:stretch>
      </xdr:blipFill>
      <xdr:spPr>
        <a:xfrm>
          <a:off x="4296410" y="60150375"/>
          <a:ext cx="11001375" cy="57626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2" name="ID_40124E2DCA604941B45C936AD604C03E"/>
        <xdr:cNvPicPr>
          <a:picLocks noChangeAspect="1"/>
        </xdr:cNvPicPr>
      </xdr:nvPicPr>
      <xdr:blipFill>
        <a:blip r:embed="rId51"/>
        <a:stretch>
          <a:fillRect/>
        </a:stretch>
      </xdr:blipFill>
      <xdr:spPr>
        <a:xfrm>
          <a:off x="0" y="62579250"/>
          <a:ext cx="10934700" cy="55435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4" name="ID_03049F5FC3E24C448572E4B3A2C8CE9D"/>
        <xdr:cNvPicPr>
          <a:picLocks noChangeAspect="1"/>
        </xdr:cNvPicPr>
      </xdr:nvPicPr>
      <xdr:blipFill>
        <a:blip r:embed="rId52"/>
        <a:stretch>
          <a:fillRect/>
        </a:stretch>
      </xdr:blipFill>
      <xdr:spPr>
        <a:xfrm>
          <a:off x="248285" y="66147315"/>
          <a:ext cx="11001375" cy="54959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5" name="ID_59C68948ED814FA1A05891843479A1EA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4095750" y="65082420"/>
          <a:ext cx="10972800" cy="56959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6" name="ID_D50DA0D665E248B8B698E868F01A9E17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4095750" y="62579250"/>
          <a:ext cx="10906125" cy="55530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7" name="ID_588E651BDB694AA89DE874A4C560F9BC"/>
        <xdr:cNvPicPr>
          <a:picLocks noChangeAspect="1"/>
        </xdr:cNvPicPr>
      </xdr:nvPicPr>
      <xdr:blipFill>
        <a:blip r:embed="rId55"/>
        <a:stretch>
          <a:fillRect/>
        </a:stretch>
      </xdr:blipFill>
      <xdr:spPr>
        <a:xfrm>
          <a:off x="0" y="67585590"/>
          <a:ext cx="10925175" cy="57721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8" name="ID_78F3602B33D5485790F70D83ED90D4CD"/>
        <xdr:cNvPicPr>
          <a:picLocks noChangeAspect="1"/>
        </xdr:cNvPicPr>
      </xdr:nvPicPr>
      <xdr:blipFill>
        <a:blip r:embed="rId56"/>
        <a:stretch>
          <a:fillRect/>
        </a:stretch>
      </xdr:blipFill>
      <xdr:spPr>
        <a:xfrm>
          <a:off x="4095750" y="67585590"/>
          <a:ext cx="10915650" cy="56102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9" name="ID_4D3A0509F7314ED9BC085BC03515FE1D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0" y="70088760"/>
          <a:ext cx="10858500" cy="56673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3" name="ID_BA08D0565C61462EA58222176F8C6A81"/>
        <xdr:cNvPicPr>
          <a:picLocks noChangeAspect="1"/>
        </xdr:cNvPicPr>
      </xdr:nvPicPr>
      <xdr:blipFill>
        <a:blip r:embed="rId58"/>
        <a:stretch>
          <a:fillRect/>
        </a:stretch>
      </xdr:blipFill>
      <xdr:spPr>
        <a:xfrm>
          <a:off x="4352925" y="70382130"/>
          <a:ext cx="12039600" cy="73247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0" name="ID_15FB1054845846AA97935059186E25C3"/>
        <xdr:cNvPicPr>
          <a:picLocks noChangeAspect="1"/>
        </xdr:cNvPicPr>
      </xdr:nvPicPr>
      <xdr:blipFill>
        <a:blip r:embed="rId59"/>
        <a:stretch>
          <a:fillRect/>
        </a:stretch>
      </xdr:blipFill>
      <xdr:spPr>
        <a:xfrm>
          <a:off x="0" y="72591930"/>
          <a:ext cx="10915650" cy="567690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<sst xmlns="http://schemas.openxmlformats.org/spreadsheetml/2006/main" count="730" uniqueCount="287">
  <si>
    <t>2025年电脑办公耗材配件调研参考价格表</t>
  </si>
  <si>
    <t>单位：元</t>
  </si>
  <si>
    <t>序号</t>
  </si>
  <si>
    <t>类别</t>
  </si>
  <si>
    <t>配件名称</t>
  </si>
  <si>
    <t>规格型号及说明</t>
  </si>
  <si>
    <t>质量要求</t>
  </si>
  <si>
    <t>容量要求</t>
  </si>
  <si>
    <t>单位</t>
  </si>
  <si>
    <t>预估年采购量（按实结算）</t>
  </si>
  <si>
    <t>最高限价(单价)</t>
  </si>
  <si>
    <t>总价</t>
  </si>
  <si>
    <t>硒鼓（黑色）</t>
  </si>
  <si>
    <t>DR-B020</t>
  </si>
  <si>
    <t>适用机型：兄弟2050DN、7535DW硒鼓</t>
  </si>
  <si>
    <t>国产替代</t>
  </si>
  <si>
    <t>标准容量</t>
  </si>
  <si>
    <t>个</t>
  </si>
  <si>
    <t>粉盒（黑色）</t>
  </si>
  <si>
    <t>TN-B020</t>
  </si>
  <si>
    <t>适用机型：兄弟2050DN、7535DW粉盒</t>
  </si>
  <si>
    <t>DR-3450</t>
  </si>
  <si>
    <t>适用机型：兄弟5590DN、8535DW硒鼓</t>
  </si>
  <si>
    <t>TN-3435</t>
  </si>
  <si>
    <t>适用机型：兄弟5590DN、8535DW粉盒</t>
  </si>
  <si>
    <t>DR450/LD2441</t>
  </si>
  <si>
    <t>适用机型：联想LJ2400硒鼓</t>
  </si>
  <si>
    <t>TN450/LT2441</t>
  </si>
  <si>
    <t>适用机型：联想LJ2400粉盒</t>
  </si>
  <si>
    <t>DR2350</t>
  </si>
  <si>
    <t>适用机型：联想LJ2400Pro硒鼓</t>
  </si>
  <si>
    <t>TN2325</t>
  </si>
  <si>
    <t>适用机型：联想LJ2400Pro粉盒</t>
  </si>
  <si>
    <t>DR1035</t>
  </si>
  <si>
    <t>适用机型：兄弟1208硒鼓</t>
  </si>
  <si>
    <t>TN1035</t>
  </si>
  <si>
    <t>适用机型：兄弟1208粉盒</t>
  </si>
  <si>
    <t>DR1070</t>
  </si>
  <si>
    <t>适用机型：兄弟HL11系列硒鼓</t>
  </si>
  <si>
    <t>TN1000</t>
  </si>
  <si>
    <t>适用机型：兄弟HL11系列粉盒</t>
  </si>
  <si>
    <t>HP 28A</t>
  </si>
  <si>
    <t>适用机型：惠普403硒鼓</t>
  </si>
  <si>
    <t>HP 77A(带芯片)</t>
  </si>
  <si>
    <t>适用机型：惠普405硒鼓</t>
  </si>
  <si>
    <t>HP 77A(无芯片)</t>
  </si>
  <si>
    <t>HP 88A</t>
  </si>
  <si>
    <t>适用机型：惠普 1108、1007硒鼓</t>
  </si>
  <si>
    <t>HP 110A</t>
  </si>
  <si>
    <t>适用机型：惠普 108/136/138硒鼓</t>
  </si>
  <si>
    <t>CF400A/201A</t>
  </si>
  <si>
    <t>适用机型：惠普M252硒鼓-黑</t>
  </si>
  <si>
    <t>硒鼓（蓝色）</t>
  </si>
  <si>
    <t>CF401A/201A</t>
  </si>
  <si>
    <r>
      <rPr>
        <sz val="11"/>
        <color theme="1"/>
        <rFont val="仿宋"/>
        <family val="3"/>
        <charset val="134"/>
      </rPr>
      <t>适用机型：惠普M25</t>
    </r>
    <r>
      <rPr>
        <sz val="11"/>
        <color theme="1"/>
        <rFont val="仿宋"/>
        <family val="3"/>
        <charset val="134"/>
      </rPr>
      <t>2</t>
    </r>
    <r>
      <rPr>
        <sz val="11"/>
        <color theme="1"/>
        <rFont val="仿宋"/>
        <family val="3"/>
        <charset val="134"/>
      </rPr>
      <t>硒鼓-蓝</t>
    </r>
  </si>
  <si>
    <t>硒鼓（黄色）</t>
  </si>
  <si>
    <t>CF402A/201A</t>
  </si>
  <si>
    <r>
      <rPr>
        <sz val="11"/>
        <color theme="1"/>
        <rFont val="仿宋"/>
        <family val="3"/>
        <charset val="134"/>
      </rPr>
      <t>适用机型：惠普M25</t>
    </r>
    <r>
      <rPr>
        <sz val="11"/>
        <color theme="1"/>
        <rFont val="仿宋"/>
        <family val="3"/>
        <charset val="134"/>
      </rPr>
      <t>2</t>
    </r>
    <r>
      <rPr>
        <sz val="11"/>
        <color theme="1"/>
        <rFont val="仿宋"/>
        <family val="3"/>
        <charset val="134"/>
      </rPr>
      <t>硒鼓-黄</t>
    </r>
  </si>
  <si>
    <t>硒鼓（红色）</t>
  </si>
  <si>
    <t>CF403A/201A</t>
  </si>
  <si>
    <r>
      <rPr>
        <sz val="11"/>
        <color theme="1"/>
        <rFont val="仿宋"/>
        <family val="3"/>
        <charset val="134"/>
      </rPr>
      <t>适用机型：惠普M25</t>
    </r>
    <r>
      <rPr>
        <sz val="11"/>
        <color theme="1"/>
        <rFont val="仿宋"/>
        <family val="3"/>
        <charset val="134"/>
      </rPr>
      <t>2</t>
    </r>
    <r>
      <rPr>
        <sz val="11"/>
        <color theme="1"/>
        <rFont val="仿宋"/>
        <family val="3"/>
        <charset val="134"/>
      </rPr>
      <t>硒鼓-红</t>
    </r>
  </si>
  <si>
    <t>CE310A/126A</t>
  </si>
  <si>
    <t>适用机型：惠普CP1025-黑</t>
  </si>
  <si>
    <t>CE311A/126A</t>
  </si>
  <si>
    <t>适用机型：惠普CP1025-蓝</t>
  </si>
  <si>
    <t>CE312A/126A</t>
  </si>
  <si>
    <t>适用机型：惠普CP1025-黄</t>
  </si>
  <si>
    <t>CE313A/126A</t>
  </si>
  <si>
    <t>适用机型：惠普CP1025-红</t>
  </si>
  <si>
    <t>感光鼓</t>
  </si>
  <si>
    <t>CE314A/126A</t>
  </si>
  <si>
    <t>适用机型：惠普CP1025-感光鼓</t>
  </si>
  <si>
    <t>CC530A</t>
  </si>
  <si>
    <t>适用机型：惠普CP2025-黑</t>
  </si>
  <si>
    <t>CC531A</t>
  </si>
  <si>
    <t>适用机型：惠普CP2025-蓝</t>
  </si>
  <si>
    <t>CC532A</t>
  </si>
  <si>
    <t>适用机型：惠普CP2025-黄</t>
  </si>
  <si>
    <t>CC533A</t>
  </si>
  <si>
    <t>适用机型：惠普CP2025-红</t>
  </si>
  <si>
    <t xml:space="preserve">HP 118A  黑 </t>
  </si>
  <si>
    <t xml:space="preserve">适用机型：HP 118A 硒鼓 黑 </t>
  </si>
  <si>
    <t>原装正品</t>
  </si>
  <si>
    <t>HP 118A  红</t>
  </si>
  <si>
    <t>适用机型：HP 118A 硒鼓 红</t>
  </si>
  <si>
    <t>HP 118A  黄</t>
  </si>
  <si>
    <t>适用机型：HP 118A 硒鼓 黄</t>
  </si>
  <si>
    <t>HP 118A  蓝</t>
  </si>
  <si>
    <t>适用机型：HP 118A 硒鼓 蓝</t>
  </si>
  <si>
    <t xml:space="preserve">HP 132A </t>
  </si>
  <si>
    <t xml:space="preserve">适用机型：HP 118A 感光鼓 </t>
  </si>
  <si>
    <t xml:space="preserve">HP 202A  黑 </t>
  </si>
  <si>
    <t xml:space="preserve">适用机型：HP CP M254nw硒鼓 黑 </t>
  </si>
  <si>
    <t>HP 202A  红</t>
  </si>
  <si>
    <t>HP 202A  黄</t>
  </si>
  <si>
    <t>HP 202A  蓝</t>
  </si>
  <si>
    <t>CRG054BK 黑</t>
  </si>
  <si>
    <t xml:space="preserve">适用机型：佳能 LBP621CW硒鼓 黑 </t>
  </si>
  <si>
    <t>CRG054 红</t>
  </si>
  <si>
    <t xml:space="preserve">适用机型：佳能 LBP621CW硒鼓 红 </t>
  </si>
  <si>
    <t>CRG054 黄</t>
  </si>
  <si>
    <t xml:space="preserve">适用机型：佳能 LBP621CW硒鼓 黄 </t>
  </si>
  <si>
    <t>CRG054 蓝</t>
  </si>
  <si>
    <t xml:space="preserve">适用机型：佳能 LBP621CW硒鼓 蓝 </t>
  </si>
  <si>
    <t>CT202873</t>
  </si>
  <si>
    <t>适用机型：施乐复印机 S2110 粉盒</t>
  </si>
  <si>
    <t>MP3554C</t>
  </si>
  <si>
    <t>适用机型：理光复印机 MP 3055sp 粉盒</t>
  </si>
  <si>
    <t>墨水（黑）</t>
  </si>
  <si>
    <t>GI890BK</t>
  </si>
  <si>
    <t>适用机型：佳能 1800\G2800-黑</t>
  </si>
  <si>
    <t>支</t>
  </si>
  <si>
    <t>墨水（蓝）</t>
  </si>
  <si>
    <t>GI890C</t>
  </si>
  <si>
    <t>适用机型：佳能 G1800\G2800-蓝</t>
  </si>
  <si>
    <t>墨水（黄）</t>
  </si>
  <si>
    <t>GI890Y</t>
  </si>
  <si>
    <t>适用机型：佳能 G1800\G2800-黄</t>
  </si>
  <si>
    <t>墨水（红）</t>
  </si>
  <si>
    <t>GI890M</t>
  </si>
  <si>
    <t>适用机型：佳能 G1800\G2800-红</t>
  </si>
  <si>
    <r>
      <rPr>
        <sz val="11"/>
        <rFont val="仿宋"/>
        <family val="3"/>
        <charset val="134"/>
      </rPr>
      <t>GI81</t>
    </r>
    <r>
      <rPr>
        <sz val="11"/>
        <rFont val="仿宋"/>
        <family val="3"/>
        <charset val="134"/>
      </rPr>
      <t>BK</t>
    </r>
  </si>
  <si>
    <r>
      <rPr>
        <sz val="11"/>
        <color theme="1"/>
        <rFont val="仿宋"/>
        <family val="3"/>
        <charset val="134"/>
      </rPr>
      <t>适用机型：佳能 18</t>
    </r>
    <r>
      <rPr>
        <sz val="11"/>
        <color theme="1"/>
        <rFont val="仿宋"/>
        <family val="3"/>
        <charset val="134"/>
      </rPr>
      <t xml:space="preserve">31 </t>
    </r>
    <r>
      <rPr>
        <sz val="11"/>
        <color theme="1"/>
        <rFont val="仿宋"/>
        <family val="3"/>
        <charset val="134"/>
      </rPr>
      <t>-黑</t>
    </r>
  </si>
  <si>
    <t>GI81C</t>
  </si>
  <si>
    <r>
      <rPr>
        <sz val="11"/>
        <color theme="1"/>
        <rFont val="仿宋"/>
        <family val="3"/>
        <charset val="134"/>
      </rPr>
      <t>适用机型：佳能 1831</t>
    </r>
    <r>
      <rPr>
        <sz val="11"/>
        <color theme="1"/>
        <rFont val="仿宋"/>
        <family val="3"/>
        <charset val="134"/>
      </rPr>
      <t xml:space="preserve"> </t>
    </r>
    <r>
      <rPr>
        <sz val="11"/>
        <color theme="1"/>
        <rFont val="仿宋"/>
        <family val="3"/>
        <charset val="134"/>
      </rPr>
      <t>-蓝</t>
    </r>
  </si>
  <si>
    <t>GI81Y</t>
  </si>
  <si>
    <r>
      <rPr>
        <sz val="11"/>
        <color theme="1"/>
        <rFont val="仿宋"/>
        <family val="3"/>
        <charset val="134"/>
      </rPr>
      <t>适用机型：佳能 1831</t>
    </r>
    <r>
      <rPr>
        <sz val="11"/>
        <color theme="1"/>
        <rFont val="仿宋"/>
        <family val="3"/>
        <charset val="134"/>
      </rPr>
      <t xml:space="preserve"> </t>
    </r>
    <r>
      <rPr>
        <sz val="11"/>
        <color theme="1"/>
        <rFont val="仿宋"/>
        <family val="3"/>
        <charset val="134"/>
      </rPr>
      <t>-黄</t>
    </r>
  </si>
  <si>
    <t>GI81M</t>
  </si>
  <si>
    <r>
      <rPr>
        <sz val="11"/>
        <color theme="1"/>
        <rFont val="仿宋"/>
        <family val="3"/>
        <charset val="134"/>
      </rPr>
      <t>适用机型：佳能 1831</t>
    </r>
    <r>
      <rPr>
        <sz val="11"/>
        <color theme="1"/>
        <rFont val="仿宋"/>
        <family val="3"/>
        <charset val="134"/>
      </rPr>
      <t xml:space="preserve"> </t>
    </r>
    <r>
      <rPr>
        <sz val="11"/>
        <color theme="1"/>
        <rFont val="仿宋"/>
        <family val="3"/>
        <charset val="134"/>
      </rPr>
      <t>-红</t>
    </r>
  </si>
  <si>
    <t>保养盒</t>
  </si>
  <si>
    <t>MC-G04</t>
  </si>
  <si>
    <t>适用机型：佳能 1831</t>
  </si>
  <si>
    <t>BTD60BK</t>
  </si>
  <si>
    <t>适用机型：兄弟 DCP-T420W-墨水-黑</t>
  </si>
  <si>
    <t>BT5009C</t>
  </si>
  <si>
    <t>适用机型：兄弟 DCP-T420W-墨水-蓝</t>
  </si>
  <si>
    <t>BT5009Y</t>
  </si>
  <si>
    <t>适用机型：兄弟 DCP-T420W-墨水-黄</t>
  </si>
  <si>
    <t>BT5009M</t>
  </si>
  <si>
    <t>适用机型：兄弟 DCP-T420W-墨水-红</t>
  </si>
  <si>
    <t xml:space="preserve"> C674(蓝)</t>
  </si>
  <si>
    <t>适用机型：爱普生 L805 墨水</t>
  </si>
  <si>
    <t xml:space="preserve"> M674(红)</t>
  </si>
  <si>
    <t>墨水（粉红）</t>
  </si>
  <si>
    <t xml:space="preserve"> LM674(粉红)</t>
  </si>
  <si>
    <t>墨水（粉蓝）</t>
  </si>
  <si>
    <t xml:space="preserve"> LC674(粉蓝)</t>
  </si>
  <si>
    <t xml:space="preserve"> BK674(黑)</t>
  </si>
  <si>
    <t xml:space="preserve"> Y674(黄)</t>
  </si>
  <si>
    <t xml:space="preserve"> 004(黑)</t>
  </si>
  <si>
    <t>适用机型：爱普生 L1218 墨水</t>
  </si>
  <si>
    <t xml:space="preserve"> 004(蓝)</t>
  </si>
  <si>
    <t xml:space="preserve"> 004(红)</t>
  </si>
  <si>
    <t xml:space="preserve"> 004(黄)</t>
  </si>
  <si>
    <t>墨盒（黑色）</t>
  </si>
  <si>
    <t>佳能815（黑色）</t>
  </si>
  <si>
    <t>适用机型：佳能IP2780墨盒</t>
  </si>
  <si>
    <t>墨盒（彩色）</t>
  </si>
  <si>
    <t>佳能816（彩色）</t>
  </si>
  <si>
    <t>佳能845（黑色）</t>
  </si>
  <si>
    <t>适用机型：佳能IP2880墨盒</t>
  </si>
  <si>
    <t>佳能846（彩色）</t>
  </si>
  <si>
    <t>惠普46黑色墨盒</t>
  </si>
  <si>
    <t>适用机型：惠普</t>
  </si>
  <si>
    <t xml:space="preserve">惠普46彩色墨盒 </t>
  </si>
  <si>
    <t>惠普680黑色墨盒</t>
  </si>
  <si>
    <t>惠普680彩色墨盒</t>
  </si>
  <si>
    <t>惠普803黑色墨盒</t>
  </si>
  <si>
    <t>惠普803彩色墨盒</t>
  </si>
  <si>
    <t>惠普805黑色墨盒</t>
  </si>
  <si>
    <t>惠普805彩色墨盒</t>
  </si>
  <si>
    <t>色带（彩色）</t>
  </si>
  <si>
    <t xml:space="preserve">CS-200 证卡色带 </t>
  </si>
  <si>
    <t>适用机型：呈研Hiti CS-200</t>
  </si>
  <si>
    <t>盒</t>
  </si>
  <si>
    <t>BXR.21112.CNA 证卡色带</t>
  </si>
  <si>
    <t>适用机型：飒瑞S21</t>
  </si>
  <si>
    <t>套</t>
  </si>
  <si>
    <t>色带（黑色）</t>
  </si>
  <si>
    <t>DPK350色带</t>
  </si>
  <si>
    <t>适用机型：DPK350色带</t>
  </si>
  <si>
    <t>色带架（黑色）</t>
  </si>
  <si>
    <t>DPK350色带架</t>
  </si>
  <si>
    <t>适用机型：DPK350色带架</t>
  </si>
  <si>
    <t>DPK200色带</t>
  </si>
  <si>
    <t>适用机型：DPK200色带</t>
  </si>
  <si>
    <t>DPK200色带架</t>
  </si>
  <si>
    <t>适用机型：DPK200色带架</t>
  </si>
  <si>
    <t>树脂碳带（黑色）</t>
  </si>
  <si>
    <t>DL630树脂碳带</t>
  </si>
  <si>
    <t>适用机型：树脂碳带110X300</t>
  </si>
  <si>
    <t>卷</t>
  </si>
  <si>
    <t>JMR129</t>
  </si>
  <si>
    <t>适用机型：映美BP-900KII+ 色带架</t>
  </si>
  <si>
    <t>网络耗材</t>
  </si>
  <si>
    <t>6类网线</t>
  </si>
  <si>
    <t>网线</t>
  </si>
  <si>
    <t>6类</t>
  </si>
  <si>
    <t>箱/300米</t>
  </si>
  <si>
    <t>6类水晶头</t>
  </si>
  <si>
    <t>网络水晶头8P</t>
  </si>
  <si>
    <t>8P</t>
  </si>
  <si>
    <t>盒/100个</t>
  </si>
  <si>
    <t>电话水晶头</t>
  </si>
  <si>
    <t>电话水晶头6P</t>
  </si>
  <si>
    <t>6P</t>
  </si>
  <si>
    <t>桌面交换机</t>
  </si>
  <si>
    <t>8口</t>
  </si>
  <si>
    <t>WIFI路由器</t>
  </si>
  <si>
    <t>桌面通用型</t>
  </si>
  <si>
    <t>3000M\2.5\5G双频</t>
  </si>
  <si>
    <t>输入配件</t>
  </si>
  <si>
    <t xml:space="preserve">键盘 USB   </t>
  </si>
  <si>
    <t xml:space="preserve">键盘    </t>
  </si>
  <si>
    <t>USB或PS2</t>
  </si>
  <si>
    <t>鼠标 USB</t>
  </si>
  <si>
    <t xml:space="preserve">鼠标 </t>
  </si>
  <si>
    <t xml:space="preserve">键盘 无线   </t>
  </si>
  <si>
    <t>鼠标 无线</t>
  </si>
  <si>
    <t>储存配件</t>
  </si>
  <si>
    <t>录音笔</t>
  </si>
  <si>
    <t>推荐：科大讯飞AI录音笔SR502星火版</t>
  </si>
  <si>
    <t>32G\离线转文字</t>
  </si>
  <si>
    <t>固态硬盘SATA</t>
  </si>
  <si>
    <t>512Gb</t>
  </si>
  <si>
    <t>480Gb-512Gb</t>
  </si>
  <si>
    <t>固态硬盘M.2</t>
  </si>
  <si>
    <t>机械硬盘3.5寸</t>
  </si>
  <si>
    <t>2Tb NAS级</t>
  </si>
  <si>
    <t>2Tb</t>
  </si>
  <si>
    <t>4Tb NAS级</t>
  </si>
  <si>
    <t>4Tb</t>
  </si>
  <si>
    <t>TF储存卡</t>
  </si>
  <si>
    <t>256Gb</t>
  </si>
  <si>
    <t>U盘3.0</t>
  </si>
  <si>
    <t>128Gb</t>
  </si>
  <si>
    <t>移动硬盘2.5寸</t>
  </si>
  <si>
    <t xml:space="preserve">2Tb </t>
  </si>
  <si>
    <t>移动硬盘盒3.5寸</t>
  </si>
  <si>
    <t>推荐：绿联</t>
  </si>
  <si>
    <t>3.5寸</t>
  </si>
  <si>
    <t>输出配件</t>
  </si>
  <si>
    <t>图型AI显卡</t>
  </si>
  <si>
    <t>推荐：英伟达RTX-5070（12G）</t>
  </si>
  <si>
    <t>12G以上</t>
  </si>
  <si>
    <t>块</t>
  </si>
  <si>
    <t>图型设计显卡</t>
  </si>
  <si>
    <t>推荐：英伟达RTX-A400（4G）</t>
  </si>
  <si>
    <t>4G以上</t>
  </si>
  <si>
    <t>办公显卡</t>
  </si>
  <si>
    <t>支持多输出接口（HDMI，VGA,DVI），</t>
  </si>
  <si>
    <t>2G以上</t>
  </si>
  <si>
    <t>其他</t>
  </si>
  <si>
    <t>电脑电源</t>
  </si>
  <si>
    <t>通用ATX机箱，额定750W</t>
  </si>
  <si>
    <t>750W</t>
  </si>
  <si>
    <t>通用ATX机箱，额定400W</t>
  </si>
  <si>
    <t>400W</t>
  </si>
  <si>
    <t>电脑摄像头</t>
  </si>
  <si>
    <t>推荐：罗技C920e</t>
  </si>
  <si>
    <t>1080p</t>
  </si>
  <si>
    <t>翻页笔ppt激光笔</t>
  </si>
  <si>
    <t>充电型</t>
  </si>
  <si>
    <t>DVD光盘</t>
  </si>
  <si>
    <t>4Gb</t>
  </si>
  <si>
    <t>张</t>
  </si>
  <si>
    <t>固定电话</t>
  </si>
  <si>
    <t>来电显示</t>
  </si>
  <si>
    <t>录音固定电话</t>
  </si>
  <si>
    <t>推荐：飞利浦（PHILIPS）</t>
  </si>
  <si>
    <t>自动录音\2000小时以上</t>
  </si>
  <si>
    <t>视频线</t>
  </si>
  <si>
    <t>HDMI</t>
  </si>
  <si>
    <t>米</t>
  </si>
  <si>
    <t>视频接口转换器</t>
  </si>
  <si>
    <t>DP转VGA/DP转HDMI/HDMI转VGP</t>
  </si>
  <si>
    <t>条</t>
  </si>
  <si>
    <t>汇总合计</t>
  </si>
  <si>
    <t>电脑麦克风</t>
    <phoneticPr fontId="6" type="noConversion"/>
  </si>
  <si>
    <t>桌面式</t>
    <phoneticPr fontId="6" type="noConversion"/>
  </si>
  <si>
    <t>个</t>
    <phoneticPr fontId="6" type="noConversion"/>
  </si>
  <si>
    <t>支持CD\DVD读取，刻录。</t>
    <phoneticPr fontId="6" type="noConversion"/>
  </si>
  <si>
    <t>移动笔记本刻录光驱</t>
    <phoneticPr fontId="6" type="noConversion"/>
  </si>
  <si>
    <t>USB网卡</t>
    <phoneticPr fontId="6" type="noConversion"/>
  </si>
  <si>
    <t>1000Mb</t>
    <phoneticPr fontId="6" type="noConversion"/>
  </si>
  <si>
    <t>个</t>
    <phoneticPr fontId="6" type="noConversion"/>
  </si>
  <si>
    <t>USB接口网卡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</si>
</sst>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);[Red]\(0.00\)"/>
    <numFmt numFmtId="177" formatCode="0_);[Red]\(0\)"/>
  </numFmts>
  <fonts count="7" x14ac:knownFonts="1">
    <font>
      <sz val="11"/>
      <color theme="1"/>
      <name val="等线"/>
      <charset val="134"/>
      <scheme val="minor"/>
    </font>
    <font>
      <b/>
      <sz val="20"/>
      <color theme="1"/>
      <name val="仿宋"/>
      <family val="3"/>
      <charset val="134"/>
    </font>
    <font>
      <b/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11"/>
      <color rgb="FFFF0000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2" fontId="0" fillId="0" borderId="0" xfId="0" applyNumberFormat="1"/>
    <xf numFmtId="176" fontId="0" fillId="0" borderId="0" xfId="0" applyNumberFormat="1"/>
    <xf numFmtId="177" fontId="0" fillId="0" borderId="0" xfId="0" applyNumberFormat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177" fontId="2" fillId="0" borderId="2" xfId="0" applyNumberFormat="1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 wrapText="1"/>
    </xf>
    <xf numFmtId="177" fontId="3" fillId="0" borderId="2" xfId="0" applyNumberFormat="1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5" fillId="0" borderId="0" xfId="0" applyFont="1"/>
    <xf numFmtId="176" fontId="3" fillId="0" borderId="5" xfId="0" applyNumberFormat="1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vertical="center" wrapText="1"/>
    </xf>
    <xf numFmtId="176" fontId="3" fillId="0" borderId="0" xfId="0" applyNumberFormat="1" applyFont="1" applyAlignment="1">
      <alignment horizontal="center" vertical="center" wrapText="1"/>
    </xf>
    <xf numFmtId="177" fontId="3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1" fontId="0" fillId="0" borderId="1" xfId="0" applyNumberFormat="1" applyBorder="1" applyAlignment="1">
      <alignment horizontal="right" inden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ellimages.xml.rels><?xml version="1.0" encoding="UTF-8" standalone="yes"?>
<Relationships xmlns="http://schemas.openxmlformats.org/package/2006/relationships"><Relationship Id="rId39" Type="http://schemas.openxmlformats.org/officeDocument/2006/relationships/image" Target="media/image39.png"/><Relationship Id="rId26" Type="http://schemas.openxmlformats.org/officeDocument/2006/relationships/image" Target="media/image26.png"/><Relationship Id="rId18" Type="http://schemas.openxmlformats.org/officeDocument/2006/relationships/image" Target="media/image18.png"/><Relationship Id="rId13" Type="http://schemas.openxmlformats.org/officeDocument/2006/relationships/image" Target="media/image13.png"/><Relationship Id="rId55" Type="http://schemas.openxmlformats.org/officeDocument/2006/relationships/image" Target="media/image55.png"/><Relationship Id="rId50" Type="http://schemas.openxmlformats.org/officeDocument/2006/relationships/image" Target="media/image50.png"/><Relationship Id="rId47" Type="http://schemas.openxmlformats.org/officeDocument/2006/relationships/image" Target="media/image47.png"/><Relationship Id="rId42" Type="http://schemas.openxmlformats.org/officeDocument/2006/relationships/image" Target="media/image42.png"/><Relationship Id="rId34" Type="http://schemas.openxmlformats.org/officeDocument/2006/relationships/image" Target="media/image34.png"/><Relationship Id="rId21" Type="http://schemas.openxmlformats.org/officeDocument/2006/relationships/image" Target="media/image21.png"/><Relationship Id="rId7" Type="http://schemas.openxmlformats.org/officeDocument/2006/relationships/image" Target="media/image7.png"/><Relationship Id="rId59" Type="http://schemas.openxmlformats.org/officeDocument/2006/relationships/image" Target="media/image59.png"/><Relationship Id="rId46" Type="http://schemas.openxmlformats.org/officeDocument/2006/relationships/image" Target="media/image46.png"/><Relationship Id="rId38" Type="http://schemas.openxmlformats.org/officeDocument/2006/relationships/image" Target="media/image38.png"/><Relationship Id="rId33" Type="http://schemas.openxmlformats.org/officeDocument/2006/relationships/image" Target="media/image33.png"/><Relationship Id="rId25" Type="http://schemas.openxmlformats.org/officeDocument/2006/relationships/image" Target="media/image25.png"/><Relationship Id="rId17" Type="http://schemas.openxmlformats.org/officeDocument/2006/relationships/image" Target="media/image17.png"/><Relationship Id="rId12" Type="http://schemas.openxmlformats.org/officeDocument/2006/relationships/image" Target="media/image12.png"/><Relationship Id="rId54" Type="http://schemas.openxmlformats.org/officeDocument/2006/relationships/image" Target="media/image54.png"/><Relationship Id="rId41" Type="http://schemas.openxmlformats.org/officeDocument/2006/relationships/image" Target="media/image41.png"/><Relationship Id="rId29" Type="http://schemas.openxmlformats.org/officeDocument/2006/relationships/image" Target="media/image29.png"/><Relationship Id="rId20" Type="http://schemas.openxmlformats.org/officeDocument/2006/relationships/image" Target="media/image20.png"/><Relationship Id="rId2" Type="http://schemas.openxmlformats.org/officeDocument/2006/relationships/image" Target="media/image2.png"/><Relationship Id="rId16" Type="http://schemas.openxmlformats.org/officeDocument/2006/relationships/image" Target="media/image16.png"/><Relationship Id="rId6" Type="http://schemas.openxmlformats.org/officeDocument/2006/relationships/image" Target="media/image6.png"/><Relationship Id="rId58" Type="http://schemas.openxmlformats.org/officeDocument/2006/relationships/image" Target="media/image58.png"/><Relationship Id="rId53" Type="http://schemas.openxmlformats.org/officeDocument/2006/relationships/image" Target="media/image53.png"/><Relationship Id="rId45" Type="http://schemas.openxmlformats.org/officeDocument/2006/relationships/image" Target="media/image45.png"/><Relationship Id="rId40" Type="http://schemas.openxmlformats.org/officeDocument/2006/relationships/image" Target="media/image40.png"/><Relationship Id="rId37" Type="http://schemas.openxmlformats.org/officeDocument/2006/relationships/image" Target="media/image37.png"/><Relationship Id="rId32" Type="http://schemas.openxmlformats.org/officeDocument/2006/relationships/image" Target="media/image32.png"/><Relationship Id="rId24" Type="http://schemas.openxmlformats.org/officeDocument/2006/relationships/image" Target="media/image24.png"/><Relationship Id="rId11" Type="http://schemas.openxmlformats.org/officeDocument/2006/relationships/image" Target="media/image11.png"/><Relationship Id="rId1" Type="http://schemas.openxmlformats.org/officeDocument/2006/relationships/image" Target="media/image1.png"/><Relationship Id="rId57" Type="http://schemas.openxmlformats.org/officeDocument/2006/relationships/image" Target="media/image57.png"/><Relationship Id="rId5" Type="http://schemas.openxmlformats.org/officeDocument/2006/relationships/image" Target="media/image5.png"/><Relationship Id="rId49" Type="http://schemas.openxmlformats.org/officeDocument/2006/relationships/image" Target="media/image49.png"/><Relationship Id="rId36" Type="http://schemas.openxmlformats.org/officeDocument/2006/relationships/image" Target="media/image36.png"/><Relationship Id="rId28" Type="http://schemas.openxmlformats.org/officeDocument/2006/relationships/image" Target="media/image28.png"/><Relationship Id="rId23" Type="http://schemas.openxmlformats.org/officeDocument/2006/relationships/image" Target="media/image23.png"/><Relationship Id="rId15" Type="http://schemas.openxmlformats.org/officeDocument/2006/relationships/image" Target="media/image15.png"/><Relationship Id="rId52" Type="http://schemas.openxmlformats.org/officeDocument/2006/relationships/image" Target="media/image52.png"/><Relationship Id="rId44" Type="http://schemas.openxmlformats.org/officeDocument/2006/relationships/image" Target="media/image44.png"/><Relationship Id="rId31" Type="http://schemas.openxmlformats.org/officeDocument/2006/relationships/image" Target="media/image31.png"/><Relationship Id="rId19" Type="http://schemas.openxmlformats.org/officeDocument/2006/relationships/image" Target="media/image19.png"/><Relationship Id="rId10" Type="http://schemas.openxmlformats.org/officeDocument/2006/relationships/image" Target="media/image10.png"/><Relationship Id="rId9" Type="http://schemas.openxmlformats.org/officeDocument/2006/relationships/image" Target="media/image9.png"/><Relationship Id="rId56" Type="http://schemas.openxmlformats.org/officeDocument/2006/relationships/image" Target="media/image56.png"/><Relationship Id="rId48" Type="http://schemas.openxmlformats.org/officeDocument/2006/relationships/image" Target="media/image48.png"/><Relationship Id="rId43" Type="http://schemas.openxmlformats.org/officeDocument/2006/relationships/image" Target="media/image43.png"/><Relationship Id="rId4" Type="http://schemas.openxmlformats.org/officeDocument/2006/relationships/image" Target="media/image4.png"/><Relationship Id="rId35" Type="http://schemas.openxmlformats.org/officeDocument/2006/relationships/image" Target="media/image35.png"/><Relationship Id="rId30" Type="http://schemas.openxmlformats.org/officeDocument/2006/relationships/image" Target="media/image30.png"/><Relationship Id="rId27" Type="http://schemas.openxmlformats.org/officeDocument/2006/relationships/image" Target="media/image27.png"/><Relationship Id="rId22" Type="http://schemas.openxmlformats.org/officeDocument/2006/relationships/image" Target="media/image22.png"/><Relationship Id="rId14" Type="http://schemas.openxmlformats.org/officeDocument/2006/relationships/image" Target="media/image14.png"/><Relationship Id="rId8" Type="http://schemas.openxmlformats.org/officeDocument/2006/relationships/image" Target="media/image8.png"/><Relationship Id="rId51" Type="http://schemas.openxmlformats.org/officeDocument/2006/relationships/image" Target="media/image51.png"/><Relationship Id="rId3" Type="http://schemas.openxmlformats.org/officeDocument/2006/relationships/image" Target="media/image3.png"/></Relationship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www.wps.cn/officeDocument/2020/cellImage" Target="cellimag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26"/>
  <sheetViews>
    <sheetView tabSelected="1" topLeftCell="A88" workbookViewId="0">
      <selection activeCell="L97" sqref="L97"/>
    </sheetView>
  </sheetViews>
  <sheetFormatPr defaultColWidth="9" defaultRowHeight="36" customHeight="1" x14ac:dyDescent="0.2"/>
  <cols>
    <col min="2" max="2" width="15.125" customWidth="1"/>
    <col min="3" max="3" width="15.875" customWidth="1"/>
    <col min="4" max="4" width="26.25" customWidth="1"/>
    <col min="5" max="7" width="9" customWidth="1"/>
    <col min="8" max="8" width="8.75" style="1" customWidth="1"/>
    <col min="9" max="9" width="10.5" style="2" customWidth="1"/>
    <col min="10" max="10" width="11.625" style="3" customWidth="1"/>
    <col min="11" max="11" width="10.875" customWidth="1"/>
    <col min="12" max="12" width="23.125" customWidth="1"/>
  </cols>
  <sheetData>
    <row r="1" spans="1:10" ht="36" customHeight="1" x14ac:dyDescent="0.3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</row>
    <row r="2" spans="1:10" ht="19.5" customHeight="1" x14ac:dyDescent="0.2">
      <c r="A2" s="22" t="s">
        <v>1</v>
      </c>
      <c r="B2" s="22"/>
      <c r="C2" s="22"/>
      <c r="D2" s="22"/>
      <c r="E2" s="22"/>
      <c r="F2" s="22"/>
      <c r="G2" s="22"/>
      <c r="H2" s="22"/>
      <c r="I2" s="22"/>
    </row>
    <row r="3" spans="1:10" ht="55.5" customHeight="1" x14ac:dyDescent="0.2">
      <c r="A3" s="4" t="s">
        <v>2</v>
      </c>
      <c r="B3" s="5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6" t="s">
        <v>9</v>
      </c>
      <c r="I3" s="10" t="s">
        <v>10</v>
      </c>
      <c r="J3" s="11" t="s">
        <v>11</v>
      </c>
    </row>
    <row r="4" spans="1:10" ht="36" customHeight="1" x14ac:dyDescent="0.2">
      <c r="A4" s="7">
        <v>1</v>
      </c>
      <c r="B4" s="7" t="s">
        <v>12</v>
      </c>
      <c r="C4" s="8" t="s">
        <v>13</v>
      </c>
      <c r="D4" s="7" t="s">
        <v>14</v>
      </c>
      <c r="E4" s="7" t="s">
        <v>15</v>
      </c>
      <c r="F4" s="7" t="s">
        <v>16</v>
      </c>
      <c r="G4" s="7" t="s">
        <v>17</v>
      </c>
      <c r="H4" s="9">
        <v>50</v>
      </c>
      <c r="I4" s="12">
        <v>139</v>
      </c>
      <c r="J4" s="13">
        <f>H4*I4</f>
        <v>6950</v>
      </c>
    </row>
    <row r="5" spans="1:10" ht="36" customHeight="1" x14ac:dyDescent="0.2">
      <c r="A5" s="7">
        <v>2</v>
      </c>
      <c r="B5" s="7" t="s">
        <v>18</v>
      </c>
      <c r="C5" s="8" t="s">
        <v>19</v>
      </c>
      <c r="D5" s="7" t="s">
        <v>20</v>
      </c>
      <c r="E5" s="7" t="s">
        <v>15</v>
      </c>
      <c r="F5" s="7" t="s">
        <v>16</v>
      </c>
      <c r="G5" s="7" t="s">
        <v>17</v>
      </c>
      <c r="H5" s="9">
        <v>100</v>
      </c>
      <c r="I5" s="12">
        <v>39.6</v>
      </c>
      <c r="J5" s="13">
        <f t="shared" ref="J5:J36" si="0">H5*I5</f>
        <v>3960</v>
      </c>
    </row>
    <row r="6" spans="1:10" ht="36" customHeight="1" x14ac:dyDescent="0.2">
      <c r="A6" s="7">
        <v>3</v>
      </c>
      <c r="B6" s="7" t="s">
        <v>12</v>
      </c>
      <c r="C6" s="8" t="s">
        <v>21</v>
      </c>
      <c r="D6" s="7" t="s">
        <v>22</v>
      </c>
      <c r="E6" s="7" t="s">
        <v>15</v>
      </c>
      <c r="F6" s="7" t="s">
        <v>16</v>
      </c>
      <c r="G6" s="7" t="s">
        <v>17</v>
      </c>
      <c r="H6" s="9">
        <v>100</v>
      </c>
      <c r="I6" s="12">
        <v>96.2</v>
      </c>
      <c r="J6" s="13">
        <f t="shared" si="0"/>
        <v>9620</v>
      </c>
    </row>
    <row r="7" spans="1:10" ht="36" customHeight="1" x14ac:dyDescent="0.2">
      <c r="A7" s="7">
        <v>4</v>
      </c>
      <c r="B7" s="7" t="s">
        <v>18</v>
      </c>
      <c r="C7" s="8" t="s">
        <v>23</v>
      </c>
      <c r="D7" s="7" t="s">
        <v>24</v>
      </c>
      <c r="E7" s="7" t="s">
        <v>15</v>
      </c>
      <c r="F7" s="7" t="s">
        <v>16</v>
      </c>
      <c r="G7" s="7" t="s">
        <v>17</v>
      </c>
      <c r="H7" s="9">
        <v>500</v>
      </c>
      <c r="I7" s="12">
        <v>61.6</v>
      </c>
      <c r="J7" s="13">
        <f t="shared" si="0"/>
        <v>30800</v>
      </c>
    </row>
    <row r="8" spans="1:10" ht="36" customHeight="1" x14ac:dyDescent="0.2">
      <c r="A8" s="7">
        <v>5</v>
      </c>
      <c r="B8" s="7" t="s">
        <v>12</v>
      </c>
      <c r="C8" s="8" t="s">
        <v>25</v>
      </c>
      <c r="D8" s="7" t="s">
        <v>26</v>
      </c>
      <c r="E8" s="7" t="s">
        <v>15</v>
      </c>
      <c r="F8" s="7" t="s">
        <v>16</v>
      </c>
      <c r="G8" s="7" t="s">
        <v>17</v>
      </c>
      <c r="H8" s="9">
        <v>5</v>
      </c>
      <c r="I8" s="12">
        <v>87.2</v>
      </c>
      <c r="J8" s="13">
        <f t="shared" si="0"/>
        <v>436</v>
      </c>
    </row>
    <row r="9" spans="1:10" ht="36" customHeight="1" x14ac:dyDescent="0.2">
      <c r="A9" s="7">
        <v>6</v>
      </c>
      <c r="B9" s="7" t="s">
        <v>18</v>
      </c>
      <c r="C9" s="8" t="s">
        <v>27</v>
      </c>
      <c r="D9" s="7" t="s">
        <v>28</v>
      </c>
      <c r="E9" s="7" t="s">
        <v>15</v>
      </c>
      <c r="F9" s="7" t="s">
        <v>16</v>
      </c>
      <c r="G9" s="7" t="s">
        <v>17</v>
      </c>
      <c r="H9" s="9">
        <v>10</v>
      </c>
      <c r="I9" s="12">
        <v>47.25</v>
      </c>
      <c r="J9" s="13">
        <f t="shared" si="0"/>
        <v>472.5</v>
      </c>
    </row>
    <row r="10" spans="1:10" ht="36" customHeight="1" x14ac:dyDescent="0.2">
      <c r="A10" s="7">
        <v>7</v>
      </c>
      <c r="B10" s="7" t="s">
        <v>12</v>
      </c>
      <c r="C10" s="8" t="s">
        <v>29</v>
      </c>
      <c r="D10" s="7" t="s">
        <v>30</v>
      </c>
      <c r="E10" s="7" t="s">
        <v>15</v>
      </c>
      <c r="F10" s="7" t="s">
        <v>16</v>
      </c>
      <c r="G10" s="7" t="s">
        <v>17</v>
      </c>
      <c r="H10" s="9">
        <v>10</v>
      </c>
      <c r="I10" s="12">
        <v>71.2</v>
      </c>
      <c r="J10" s="13">
        <f t="shared" si="0"/>
        <v>712</v>
      </c>
    </row>
    <row r="11" spans="1:10" ht="36" customHeight="1" x14ac:dyDescent="0.2">
      <c r="A11" s="7">
        <v>8</v>
      </c>
      <c r="B11" s="7" t="s">
        <v>18</v>
      </c>
      <c r="C11" s="8" t="s">
        <v>31</v>
      </c>
      <c r="D11" s="7" t="s">
        <v>32</v>
      </c>
      <c r="E11" s="7" t="s">
        <v>15</v>
      </c>
      <c r="F11" s="7" t="s">
        <v>16</v>
      </c>
      <c r="G11" s="7" t="s">
        <v>17</v>
      </c>
      <c r="H11" s="9">
        <v>20</v>
      </c>
      <c r="I11" s="12">
        <v>51.92</v>
      </c>
      <c r="J11" s="13">
        <f t="shared" si="0"/>
        <v>1038.4000000000001</v>
      </c>
    </row>
    <row r="12" spans="1:10" ht="36" customHeight="1" x14ac:dyDescent="0.2">
      <c r="A12" s="7">
        <v>9</v>
      </c>
      <c r="B12" s="7" t="s">
        <v>12</v>
      </c>
      <c r="C12" s="8" t="s">
        <v>33</v>
      </c>
      <c r="D12" s="7" t="s">
        <v>34</v>
      </c>
      <c r="E12" s="7" t="s">
        <v>15</v>
      </c>
      <c r="F12" s="7" t="s">
        <v>16</v>
      </c>
      <c r="G12" s="7" t="s">
        <v>17</v>
      </c>
      <c r="H12" s="9">
        <v>10</v>
      </c>
      <c r="I12" s="12">
        <v>66.2</v>
      </c>
      <c r="J12" s="13">
        <f t="shared" si="0"/>
        <v>662</v>
      </c>
    </row>
    <row r="13" spans="1:10" ht="36" customHeight="1" x14ac:dyDescent="0.2">
      <c r="A13" s="7">
        <v>10</v>
      </c>
      <c r="B13" s="7" t="s">
        <v>18</v>
      </c>
      <c r="C13" s="8" t="s">
        <v>35</v>
      </c>
      <c r="D13" s="7" t="s">
        <v>36</v>
      </c>
      <c r="E13" s="7" t="s">
        <v>15</v>
      </c>
      <c r="F13" s="7" t="s">
        <v>16</v>
      </c>
      <c r="G13" s="7" t="s">
        <v>17</v>
      </c>
      <c r="H13" s="9">
        <v>10</v>
      </c>
      <c r="I13" s="12">
        <v>36</v>
      </c>
      <c r="J13" s="13">
        <f t="shared" si="0"/>
        <v>360</v>
      </c>
    </row>
    <row r="14" spans="1:10" ht="36" customHeight="1" x14ac:dyDescent="0.2">
      <c r="A14" s="7">
        <v>11</v>
      </c>
      <c r="B14" s="7" t="s">
        <v>12</v>
      </c>
      <c r="C14" s="8" t="s">
        <v>37</v>
      </c>
      <c r="D14" s="7" t="s">
        <v>38</v>
      </c>
      <c r="E14" s="7" t="s">
        <v>15</v>
      </c>
      <c r="F14" s="7" t="s">
        <v>16</v>
      </c>
      <c r="G14" s="7" t="s">
        <v>17</v>
      </c>
      <c r="H14" s="9">
        <v>10</v>
      </c>
      <c r="I14" s="12">
        <v>86</v>
      </c>
      <c r="J14" s="13">
        <f t="shared" si="0"/>
        <v>860</v>
      </c>
    </row>
    <row r="15" spans="1:10" ht="36" customHeight="1" x14ac:dyDescent="0.2">
      <c r="A15" s="7">
        <v>12</v>
      </c>
      <c r="B15" s="7" t="s">
        <v>18</v>
      </c>
      <c r="C15" s="8" t="s">
        <v>39</v>
      </c>
      <c r="D15" s="7" t="s">
        <v>40</v>
      </c>
      <c r="E15" s="7" t="s">
        <v>15</v>
      </c>
      <c r="F15" s="7" t="s">
        <v>16</v>
      </c>
      <c r="G15" s="7" t="s">
        <v>17</v>
      </c>
      <c r="H15" s="9">
        <v>10</v>
      </c>
      <c r="I15" s="12">
        <v>57</v>
      </c>
      <c r="J15" s="13">
        <f t="shared" si="0"/>
        <v>570</v>
      </c>
    </row>
    <row r="16" spans="1:10" ht="36" customHeight="1" x14ac:dyDescent="0.2">
      <c r="A16" s="7">
        <v>13</v>
      </c>
      <c r="B16" s="7" t="s">
        <v>12</v>
      </c>
      <c r="C16" s="8" t="s">
        <v>41</v>
      </c>
      <c r="D16" s="7" t="s">
        <v>42</v>
      </c>
      <c r="E16" s="7" t="s">
        <v>15</v>
      </c>
      <c r="F16" s="7" t="s">
        <v>16</v>
      </c>
      <c r="G16" s="7" t="s">
        <v>17</v>
      </c>
      <c r="H16" s="9">
        <v>30</v>
      </c>
      <c r="I16" s="12">
        <v>70.5</v>
      </c>
      <c r="J16" s="13">
        <f t="shared" si="0"/>
        <v>2115</v>
      </c>
    </row>
    <row r="17" spans="1:10" ht="36" customHeight="1" x14ac:dyDescent="0.2">
      <c r="A17" s="7">
        <v>14</v>
      </c>
      <c r="B17" s="7" t="s">
        <v>12</v>
      </c>
      <c r="C17" s="8" t="s">
        <v>43</v>
      </c>
      <c r="D17" s="7" t="s">
        <v>44</v>
      </c>
      <c r="E17" s="7" t="s">
        <v>15</v>
      </c>
      <c r="F17" s="7" t="s">
        <v>16</v>
      </c>
      <c r="G17" s="7" t="s">
        <v>17</v>
      </c>
      <c r="H17" s="9">
        <v>500</v>
      </c>
      <c r="I17" s="12">
        <v>361.5</v>
      </c>
      <c r="J17" s="13">
        <f t="shared" si="0"/>
        <v>180750</v>
      </c>
    </row>
    <row r="18" spans="1:10" ht="36" customHeight="1" x14ac:dyDescent="0.2">
      <c r="A18" s="7">
        <v>15</v>
      </c>
      <c r="B18" s="7" t="s">
        <v>12</v>
      </c>
      <c r="C18" s="8" t="s">
        <v>45</v>
      </c>
      <c r="D18" s="7" t="s">
        <v>44</v>
      </c>
      <c r="E18" s="7" t="s">
        <v>15</v>
      </c>
      <c r="F18" s="7" t="s">
        <v>16</v>
      </c>
      <c r="G18" s="7" t="s">
        <v>17</v>
      </c>
      <c r="H18" s="9">
        <v>500</v>
      </c>
      <c r="I18" s="12">
        <v>94.5</v>
      </c>
      <c r="J18" s="13">
        <f t="shared" si="0"/>
        <v>47250</v>
      </c>
    </row>
    <row r="19" spans="1:10" ht="36" customHeight="1" x14ac:dyDescent="0.2">
      <c r="A19" s="7">
        <v>16</v>
      </c>
      <c r="B19" s="7" t="s">
        <v>12</v>
      </c>
      <c r="C19" s="8" t="s">
        <v>46</v>
      </c>
      <c r="D19" s="7" t="s">
        <v>47</v>
      </c>
      <c r="E19" s="7" t="s">
        <v>15</v>
      </c>
      <c r="F19" s="7" t="s">
        <v>16</v>
      </c>
      <c r="G19" s="7" t="s">
        <v>17</v>
      </c>
      <c r="H19" s="9">
        <v>30</v>
      </c>
      <c r="I19" s="12">
        <v>72</v>
      </c>
      <c r="J19" s="13">
        <f t="shared" si="0"/>
        <v>2160</v>
      </c>
    </row>
    <row r="20" spans="1:10" ht="36" customHeight="1" x14ac:dyDescent="0.2">
      <c r="A20" s="7">
        <v>17</v>
      </c>
      <c r="B20" s="7" t="s">
        <v>12</v>
      </c>
      <c r="C20" s="8" t="s">
        <v>48</v>
      </c>
      <c r="D20" s="7" t="s">
        <v>49</v>
      </c>
      <c r="E20" s="7" t="s">
        <v>15</v>
      </c>
      <c r="F20" s="7" t="s">
        <v>16</v>
      </c>
      <c r="G20" s="7" t="s">
        <v>17</v>
      </c>
      <c r="H20" s="9">
        <v>10</v>
      </c>
      <c r="I20" s="12">
        <v>48.1</v>
      </c>
      <c r="J20" s="13">
        <f t="shared" si="0"/>
        <v>481</v>
      </c>
    </row>
    <row r="21" spans="1:10" ht="36" customHeight="1" x14ac:dyDescent="0.2">
      <c r="A21" s="7">
        <v>18</v>
      </c>
      <c r="B21" s="7" t="s">
        <v>12</v>
      </c>
      <c r="C21" s="8" t="s">
        <v>50</v>
      </c>
      <c r="D21" s="7" t="s">
        <v>51</v>
      </c>
      <c r="E21" s="7" t="s">
        <v>15</v>
      </c>
      <c r="F21" s="7" t="s">
        <v>16</v>
      </c>
      <c r="G21" s="7" t="s">
        <v>17</v>
      </c>
      <c r="H21" s="9">
        <v>50</v>
      </c>
      <c r="I21" s="12">
        <v>100</v>
      </c>
      <c r="J21" s="13">
        <f t="shared" si="0"/>
        <v>5000</v>
      </c>
    </row>
    <row r="22" spans="1:10" ht="36" customHeight="1" x14ac:dyDescent="0.2">
      <c r="A22" s="7">
        <v>19</v>
      </c>
      <c r="B22" s="7" t="s">
        <v>52</v>
      </c>
      <c r="C22" s="8" t="s">
        <v>53</v>
      </c>
      <c r="D22" s="7" t="s">
        <v>54</v>
      </c>
      <c r="E22" s="7" t="s">
        <v>15</v>
      </c>
      <c r="F22" s="7" t="s">
        <v>16</v>
      </c>
      <c r="G22" s="7" t="s">
        <v>17</v>
      </c>
      <c r="H22" s="9">
        <v>50</v>
      </c>
      <c r="I22" s="12">
        <v>100</v>
      </c>
      <c r="J22" s="13">
        <f t="shared" si="0"/>
        <v>5000</v>
      </c>
    </row>
    <row r="23" spans="1:10" ht="36" customHeight="1" x14ac:dyDescent="0.2">
      <c r="A23" s="7">
        <v>20</v>
      </c>
      <c r="B23" s="7" t="s">
        <v>55</v>
      </c>
      <c r="C23" s="8" t="s">
        <v>56</v>
      </c>
      <c r="D23" s="7" t="s">
        <v>57</v>
      </c>
      <c r="E23" s="7" t="s">
        <v>15</v>
      </c>
      <c r="F23" s="7" t="s">
        <v>16</v>
      </c>
      <c r="G23" s="7" t="s">
        <v>17</v>
      </c>
      <c r="H23" s="9">
        <v>50</v>
      </c>
      <c r="I23" s="12">
        <v>100</v>
      </c>
      <c r="J23" s="13">
        <f t="shared" si="0"/>
        <v>5000</v>
      </c>
    </row>
    <row r="24" spans="1:10" ht="36" customHeight="1" x14ac:dyDescent="0.2">
      <c r="A24" s="7">
        <v>21</v>
      </c>
      <c r="B24" s="7" t="s">
        <v>58</v>
      </c>
      <c r="C24" s="8" t="s">
        <v>59</v>
      </c>
      <c r="D24" s="7" t="s">
        <v>60</v>
      </c>
      <c r="E24" s="7" t="s">
        <v>15</v>
      </c>
      <c r="F24" s="7" t="s">
        <v>16</v>
      </c>
      <c r="G24" s="7" t="s">
        <v>17</v>
      </c>
      <c r="H24" s="9">
        <v>50</v>
      </c>
      <c r="I24" s="12">
        <v>100</v>
      </c>
      <c r="J24" s="13">
        <f t="shared" si="0"/>
        <v>5000</v>
      </c>
    </row>
    <row r="25" spans="1:10" ht="36" customHeight="1" x14ac:dyDescent="0.2">
      <c r="A25" s="7">
        <v>22</v>
      </c>
      <c r="B25" s="7" t="s">
        <v>12</v>
      </c>
      <c r="C25" s="8" t="s">
        <v>61</v>
      </c>
      <c r="D25" s="7" t="s">
        <v>62</v>
      </c>
      <c r="E25" s="7" t="s">
        <v>15</v>
      </c>
      <c r="F25" s="7" t="s">
        <v>16</v>
      </c>
      <c r="G25" s="7" t="s">
        <v>17</v>
      </c>
      <c r="H25" s="9">
        <v>100</v>
      </c>
      <c r="I25" s="12">
        <v>75.5</v>
      </c>
      <c r="J25" s="13">
        <f t="shared" si="0"/>
        <v>7550</v>
      </c>
    </row>
    <row r="26" spans="1:10" ht="36" customHeight="1" x14ac:dyDescent="0.2">
      <c r="A26" s="7">
        <v>23</v>
      </c>
      <c r="B26" s="7" t="s">
        <v>52</v>
      </c>
      <c r="C26" s="8" t="s">
        <v>63</v>
      </c>
      <c r="D26" s="7" t="s">
        <v>64</v>
      </c>
      <c r="E26" s="7" t="s">
        <v>15</v>
      </c>
      <c r="F26" s="7" t="s">
        <v>16</v>
      </c>
      <c r="G26" s="7" t="s">
        <v>17</v>
      </c>
      <c r="H26" s="9">
        <v>100</v>
      </c>
      <c r="I26" s="12">
        <v>84</v>
      </c>
      <c r="J26" s="13">
        <f t="shared" si="0"/>
        <v>8400</v>
      </c>
    </row>
    <row r="27" spans="1:10" ht="36" customHeight="1" x14ac:dyDescent="0.2">
      <c r="A27" s="7">
        <v>24</v>
      </c>
      <c r="B27" s="7" t="s">
        <v>55</v>
      </c>
      <c r="C27" s="8" t="s">
        <v>65</v>
      </c>
      <c r="D27" s="7" t="s">
        <v>66</v>
      </c>
      <c r="E27" s="7" t="s">
        <v>15</v>
      </c>
      <c r="F27" s="7" t="s">
        <v>16</v>
      </c>
      <c r="G27" s="7" t="s">
        <v>17</v>
      </c>
      <c r="H27" s="9">
        <v>100</v>
      </c>
      <c r="I27" s="12">
        <v>84</v>
      </c>
      <c r="J27" s="13">
        <f t="shared" si="0"/>
        <v>8400</v>
      </c>
    </row>
    <row r="28" spans="1:10" ht="36" customHeight="1" x14ac:dyDescent="0.2">
      <c r="A28" s="7">
        <v>25</v>
      </c>
      <c r="B28" s="7" t="s">
        <v>58</v>
      </c>
      <c r="C28" s="8" t="s">
        <v>67</v>
      </c>
      <c r="D28" s="7" t="s">
        <v>68</v>
      </c>
      <c r="E28" s="7" t="s">
        <v>15</v>
      </c>
      <c r="F28" s="7" t="s">
        <v>16</v>
      </c>
      <c r="G28" s="7" t="s">
        <v>17</v>
      </c>
      <c r="H28" s="9">
        <v>100</v>
      </c>
      <c r="I28" s="12">
        <v>84</v>
      </c>
      <c r="J28" s="13">
        <f t="shared" si="0"/>
        <v>8400</v>
      </c>
    </row>
    <row r="29" spans="1:10" ht="36" customHeight="1" x14ac:dyDescent="0.2">
      <c r="A29" s="7">
        <v>26</v>
      </c>
      <c r="B29" s="7" t="s">
        <v>69</v>
      </c>
      <c r="C29" s="8" t="s">
        <v>70</v>
      </c>
      <c r="D29" s="7" t="s">
        <v>71</v>
      </c>
      <c r="E29" s="7" t="s">
        <v>15</v>
      </c>
      <c r="F29" s="7" t="s">
        <v>16</v>
      </c>
      <c r="G29" s="7" t="s">
        <v>17</v>
      </c>
      <c r="H29" s="9">
        <v>30</v>
      </c>
      <c r="I29" s="12">
        <v>104</v>
      </c>
      <c r="J29" s="13">
        <f t="shared" si="0"/>
        <v>3120</v>
      </c>
    </row>
    <row r="30" spans="1:10" ht="36" customHeight="1" x14ac:dyDescent="0.2">
      <c r="A30" s="7">
        <v>27</v>
      </c>
      <c r="B30" s="7" t="s">
        <v>12</v>
      </c>
      <c r="C30" s="8" t="s">
        <v>72</v>
      </c>
      <c r="D30" s="7" t="s">
        <v>73</v>
      </c>
      <c r="E30" s="7" t="s">
        <v>15</v>
      </c>
      <c r="F30" s="7" t="s">
        <v>16</v>
      </c>
      <c r="G30" s="7" t="s">
        <v>17</v>
      </c>
      <c r="H30" s="9">
        <v>20</v>
      </c>
      <c r="I30" s="12">
        <v>122.55</v>
      </c>
      <c r="J30" s="13">
        <f t="shared" si="0"/>
        <v>2451</v>
      </c>
    </row>
    <row r="31" spans="1:10" ht="36" customHeight="1" x14ac:dyDescent="0.2">
      <c r="A31" s="7">
        <v>28</v>
      </c>
      <c r="B31" s="7" t="s">
        <v>52</v>
      </c>
      <c r="C31" s="8" t="s">
        <v>74</v>
      </c>
      <c r="D31" s="7" t="s">
        <v>75</v>
      </c>
      <c r="E31" s="7" t="s">
        <v>15</v>
      </c>
      <c r="F31" s="7" t="s">
        <v>16</v>
      </c>
      <c r="G31" s="7" t="s">
        <v>17</v>
      </c>
      <c r="H31" s="9">
        <v>20</v>
      </c>
      <c r="I31" s="12">
        <v>136</v>
      </c>
      <c r="J31" s="13">
        <f t="shared" si="0"/>
        <v>2720</v>
      </c>
    </row>
    <row r="32" spans="1:10" ht="36" customHeight="1" x14ac:dyDescent="0.2">
      <c r="A32" s="7">
        <v>29</v>
      </c>
      <c r="B32" s="7" t="s">
        <v>55</v>
      </c>
      <c r="C32" s="8" t="s">
        <v>76</v>
      </c>
      <c r="D32" s="7" t="s">
        <v>77</v>
      </c>
      <c r="E32" s="7" t="s">
        <v>15</v>
      </c>
      <c r="F32" s="7" t="s">
        <v>16</v>
      </c>
      <c r="G32" s="7" t="s">
        <v>17</v>
      </c>
      <c r="H32" s="9">
        <v>20</v>
      </c>
      <c r="I32" s="12">
        <v>136</v>
      </c>
      <c r="J32" s="13">
        <f t="shared" si="0"/>
        <v>2720</v>
      </c>
    </row>
    <row r="33" spans="1:10" ht="36" customHeight="1" x14ac:dyDescent="0.2">
      <c r="A33" s="7">
        <v>30</v>
      </c>
      <c r="B33" s="7" t="s">
        <v>58</v>
      </c>
      <c r="C33" s="8" t="s">
        <v>78</v>
      </c>
      <c r="D33" s="7" t="s">
        <v>79</v>
      </c>
      <c r="E33" s="7" t="s">
        <v>15</v>
      </c>
      <c r="F33" s="7" t="s">
        <v>16</v>
      </c>
      <c r="G33" s="7" t="s">
        <v>17</v>
      </c>
      <c r="H33" s="9">
        <v>20</v>
      </c>
      <c r="I33" s="12">
        <v>136</v>
      </c>
      <c r="J33" s="13">
        <f t="shared" si="0"/>
        <v>2720</v>
      </c>
    </row>
    <row r="34" spans="1:10" ht="36" customHeight="1" x14ac:dyDescent="0.2">
      <c r="A34" s="7">
        <v>31</v>
      </c>
      <c r="B34" s="7" t="s">
        <v>12</v>
      </c>
      <c r="C34" s="8" t="s">
        <v>80</v>
      </c>
      <c r="D34" s="7" t="s">
        <v>81</v>
      </c>
      <c r="E34" s="8" t="s">
        <v>82</v>
      </c>
      <c r="F34" s="7" t="s">
        <v>16</v>
      </c>
      <c r="G34" s="7" t="s">
        <v>17</v>
      </c>
      <c r="H34" s="9">
        <v>10</v>
      </c>
      <c r="I34" s="12">
        <v>356</v>
      </c>
      <c r="J34" s="13">
        <f t="shared" si="0"/>
        <v>3560</v>
      </c>
    </row>
    <row r="35" spans="1:10" ht="36" customHeight="1" x14ac:dyDescent="0.2">
      <c r="A35" s="7">
        <v>32</v>
      </c>
      <c r="B35" s="7" t="s">
        <v>52</v>
      </c>
      <c r="C35" s="8" t="s">
        <v>83</v>
      </c>
      <c r="D35" s="7" t="s">
        <v>84</v>
      </c>
      <c r="E35" s="8" t="s">
        <v>82</v>
      </c>
      <c r="F35" s="7" t="s">
        <v>16</v>
      </c>
      <c r="G35" s="7" t="s">
        <v>17</v>
      </c>
      <c r="H35" s="9">
        <v>10</v>
      </c>
      <c r="I35" s="12">
        <v>399</v>
      </c>
      <c r="J35" s="13">
        <f t="shared" si="0"/>
        <v>3990</v>
      </c>
    </row>
    <row r="36" spans="1:10" ht="36" customHeight="1" x14ac:dyDescent="0.2">
      <c r="A36" s="7">
        <v>33</v>
      </c>
      <c r="B36" s="7" t="s">
        <v>55</v>
      </c>
      <c r="C36" s="8" t="s">
        <v>85</v>
      </c>
      <c r="D36" s="7" t="s">
        <v>86</v>
      </c>
      <c r="E36" s="8" t="s">
        <v>82</v>
      </c>
      <c r="F36" s="7" t="s">
        <v>16</v>
      </c>
      <c r="G36" s="7" t="s">
        <v>17</v>
      </c>
      <c r="H36" s="9">
        <v>10</v>
      </c>
      <c r="I36" s="12">
        <v>399</v>
      </c>
      <c r="J36" s="13">
        <f t="shared" si="0"/>
        <v>3990</v>
      </c>
    </row>
    <row r="37" spans="1:10" ht="36" customHeight="1" x14ac:dyDescent="0.2">
      <c r="A37" s="7">
        <v>34</v>
      </c>
      <c r="B37" s="7" t="s">
        <v>58</v>
      </c>
      <c r="C37" s="8" t="s">
        <v>87</v>
      </c>
      <c r="D37" s="7" t="s">
        <v>88</v>
      </c>
      <c r="E37" s="8" t="s">
        <v>82</v>
      </c>
      <c r="F37" s="7" t="s">
        <v>16</v>
      </c>
      <c r="G37" s="7" t="s">
        <v>17</v>
      </c>
      <c r="H37" s="9">
        <v>10</v>
      </c>
      <c r="I37" s="12">
        <v>399</v>
      </c>
      <c r="J37" s="13">
        <f t="shared" ref="J37:J73" si="1">H37*I37</f>
        <v>3990</v>
      </c>
    </row>
    <row r="38" spans="1:10" ht="36" customHeight="1" x14ac:dyDescent="0.2">
      <c r="A38" s="7">
        <v>35</v>
      </c>
      <c r="B38" s="7" t="s">
        <v>69</v>
      </c>
      <c r="C38" s="8" t="s">
        <v>89</v>
      </c>
      <c r="D38" s="7" t="s">
        <v>90</v>
      </c>
      <c r="E38" s="8" t="s">
        <v>82</v>
      </c>
      <c r="F38" s="7" t="s">
        <v>16</v>
      </c>
      <c r="G38" s="7" t="s">
        <v>17</v>
      </c>
      <c r="H38" s="9">
        <v>5</v>
      </c>
      <c r="I38" s="12">
        <v>719</v>
      </c>
      <c r="J38" s="13">
        <f t="shared" si="1"/>
        <v>3595</v>
      </c>
    </row>
    <row r="39" spans="1:10" ht="36" customHeight="1" x14ac:dyDescent="0.2">
      <c r="A39" s="7">
        <v>36</v>
      </c>
      <c r="B39" s="7" t="s">
        <v>12</v>
      </c>
      <c r="C39" s="8" t="s">
        <v>91</v>
      </c>
      <c r="D39" s="7" t="s">
        <v>92</v>
      </c>
      <c r="E39" s="8" t="s">
        <v>82</v>
      </c>
      <c r="F39" s="7" t="s">
        <v>16</v>
      </c>
      <c r="G39" s="7" t="s">
        <v>17</v>
      </c>
      <c r="H39" s="9">
        <v>5</v>
      </c>
      <c r="I39" s="12">
        <v>499</v>
      </c>
      <c r="J39" s="13">
        <f t="shared" si="1"/>
        <v>2495</v>
      </c>
    </row>
    <row r="40" spans="1:10" ht="36" customHeight="1" x14ac:dyDescent="0.2">
      <c r="A40" s="7">
        <v>37</v>
      </c>
      <c r="B40" s="7" t="s">
        <v>58</v>
      </c>
      <c r="C40" s="8" t="s">
        <v>93</v>
      </c>
      <c r="D40" s="7" t="s">
        <v>92</v>
      </c>
      <c r="E40" s="8" t="s">
        <v>82</v>
      </c>
      <c r="F40" s="7" t="s">
        <v>16</v>
      </c>
      <c r="G40" s="7" t="s">
        <v>17</v>
      </c>
      <c r="H40" s="9">
        <v>5</v>
      </c>
      <c r="I40" s="12">
        <v>540</v>
      </c>
      <c r="J40" s="13">
        <f t="shared" si="1"/>
        <v>2700</v>
      </c>
    </row>
    <row r="41" spans="1:10" ht="36" customHeight="1" x14ac:dyDescent="0.2">
      <c r="A41" s="7">
        <v>38</v>
      </c>
      <c r="B41" s="7" t="s">
        <v>55</v>
      </c>
      <c r="C41" s="8" t="s">
        <v>94</v>
      </c>
      <c r="D41" s="7" t="s">
        <v>92</v>
      </c>
      <c r="E41" s="8" t="s">
        <v>82</v>
      </c>
      <c r="F41" s="7" t="s">
        <v>16</v>
      </c>
      <c r="G41" s="7" t="s">
        <v>17</v>
      </c>
      <c r="H41" s="9">
        <v>5</v>
      </c>
      <c r="I41" s="12">
        <v>540</v>
      </c>
      <c r="J41" s="13">
        <f t="shared" si="1"/>
        <v>2700</v>
      </c>
    </row>
    <row r="42" spans="1:10" ht="36" customHeight="1" x14ac:dyDescent="0.2">
      <c r="A42" s="7">
        <v>39</v>
      </c>
      <c r="B42" s="7" t="s">
        <v>52</v>
      </c>
      <c r="C42" s="8" t="s">
        <v>95</v>
      </c>
      <c r="D42" s="7" t="s">
        <v>92</v>
      </c>
      <c r="E42" s="8" t="s">
        <v>82</v>
      </c>
      <c r="F42" s="7" t="s">
        <v>16</v>
      </c>
      <c r="G42" s="7" t="s">
        <v>17</v>
      </c>
      <c r="H42" s="9">
        <v>5</v>
      </c>
      <c r="I42" s="12">
        <v>540</v>
      </c>
      <c r="J42" s="13">
        <f t="shared" si="1"/>
        <v>2700</v>
      </c>
    </row>
    <row r="43" spans="1:10" ht="36" customHeight="1" x14ac:dyDescent="0.2">
      <c r="A43" s="7">
        <v>40</v>
      </c>
      <c r="B43" s="7" t="s">
        <v>12</v>
      </c>
      <c r="C43" s="8" t="s">
        <v>96</v>
      </c>
      <c r="D43" s="7" t="s">
        <v>97</v>
      </c>
      <c r="E43" s="8" t="s">
        <v>82</v>
      </c>
      <c r="F43" s="7" t="s">
        <v>16</v>
      </c>
      <c r="G43" s="7" t="s">
        <v>17</v>
      </c>
      <c r="H43" s="9">
        <v>5</v>
      </c>
      <c r="I43" s="12">
        <v>426</v>
      </c>
      <c r="J43" s="13">
        <f t="shared" si="1"/>
        <v>2130</v>
      </c>
    </row>
    <row r="44" spans="1:10" ht="36" customHeight="1" x14ac:dyDescent="0.2">
      <c r="A44" s="7">
        <v>41</v>
      </c>
      <c r="B44" s="7" t="s">
        <v>58</v>
      </c>
      <c r="C44" s="8" t="s">
        <v>98</v>
      </c>
      <c r="D44" s="7" t="s">
        <v>99</v>
      </c>
      <c r="E44" s="8" t="s">
        <v>82</v>
      </c>
      <c r="F44" s="7" t="s">
        <v>16</v>
      </c>
      <c r="G44" s="7" t="s">
        <v>17</v>
      </c>
      <c r="H44" s="9">
        <v>5</v>
      </c>
      <c r="I44" s="12">
        <v>435</v>
      </c>
      <c r="J44" s="13">
        <f t="shared" si="1"/>
        <v>2175</v>
      </c>
    </row>
    <row r="45" spans="1:10" ht="36" customHeight="1" x14ac:dyDescent="0.2">
      <c r="A45" s="7">
        <v>42</v>
      </c>
      <c r="B45" s="7" t="s">
        <v>55</v>
      </c>
      <c r="C45" s="8" t="s">
        <v>100</v>
      </c>
      <c r="D45" s="7" t="s">
        <v>101</v>
      </c>
      <c r="E45" s="8" t="s">
        <v>82</v>
      </c>
      <c r="F45" s="7" t="s">
        <v>16</v>
      </c>
      <c r="G45" s="7" t="s">
        <v>17</v>
      </c>
      <c r="H45" s="9">
        <v>5</v>
      </c>
      <c r="I45" s="12">
        <v>435</v>
      </c>
      <c r="J45" s="13">
        <f t="shared" si="1"/>
        <v>2175</v>
      </c>
    </row>
    <row r="46" spans="1:10" ht="36" customHeight="1" x14ac:dyDescent="0.2">
      <c r="A46" s="7">
        <v>43</v>
      </c>
      <c r="B46" s="7" t="s">
        <v>52</v>
      </c>
      <c r="C46" s="8" t="s">
        <v>102</v>
      </c>
      <c r="D46" s="7" t="s">
        <v>103</v>
      </c>
      <c r="E46" s="8" t="s">
        <v>82</v>
      </c>
      <c r="F46" s="7" t="s">
        <v>16</v>
      </c>
      <c r="G46" s="7" t="s">
        <v>17</v>
      </c>
      <c r="H46" s="9">
        <v>5</v>
      </c>
      <c r="I46" s="12">
        <v>435</v>
      </c>
      <c r="J46" s="13">
        <f t="shared" si="1"/>
        <v>2175</v>
      </c>
    </row>
    <row r="47" spans="1:10" ht="36" customHeight="1" x14ac:dyDescent="0.2">
      <c r="A47" s="7">
        <v>44</v>
      </c>
      <c r="B47" s="7" t="s">
        <v>18</v>
      </c>
      <c r="C47" s="8" t="s">
        <v>104</v>
      </c>
      <c r="D47" s="7" t="s">
        <v>105</v>
      </c>
      <c r="E47" s="8" t="s">
        <v>82</v>
      </c>
      <c r="F47" s="7" t="s">
        <v>16</v>
      </c>
      <c r="G47" s="7" t="s">
        <v>17</v>
      </c>
      <c r="H47" s="9">
        <v>3</v>
      </c>
      <c r="I47" s="12">
        <v>138</v>
      </c>
      <c r="J47" s="13">
        <f t="shared" si="1"/>
        <v>414</v>
      </c>
    </row>
    <row r="48" spans="1:10" ht="36" customHeight="1" x14ac:dyDescent="0.2">
      <c r="A48" s="7">
        <v>45</v>
      </c>
      <c r="B48" s="7" t="s">
        <v>18</v>
      </c>
      <c r="C48" s="8" t="s">
        <v>106</v>
      </c>
      <c r="D48" s="7" t="s">
        <v>107</v>
      </c>
      <c r="E48" s="8" t="s">
        <v>82</v>
      </c>
      <c r="F48" s="7" t="s">
        <v>16</v>
      </c>
      <c r="G48" s="7" t="s">
        <v>17</v>
      </c>
      <c r="H48" s="9">
        <v>6</v>
      </c>
      <c r="I48" s="12">
        <v>629</v>
      </c>
      <c r="J48" s="13">
        <f t="shared" si="1"/>
        <v>3774</v>
      </c>
    </row>
    <row r="49" spans="1:10" ht="36" customHeight="1" x14ac:dyDescent="0.2">
      <c r="A49" s="7">
        <v>46</v>
      </c>
      <c r="B49" s="7" t="s">
        <v>108</v>
      </c>
      <c r="C49" s="8" t="s">
        <v>109</v>
      </c>
      <c r="D49" s="7" t="s">
        <v>110</v>
      </c>
      <c r="E49" s="8" t="s">
        <v>82</v>
      </c>
      <c r="F49" s="7" t="s">
        <v>16</v>
      </c>
      <c r="G49" s="7" t="s">
        <v>111</v>
      </c>
      <c r="H49" s="9">
        <v>10</v>
      </c>
      <c r="I49" s="12">
        <v>58</v>
      </c>
      <c r="J49" s="13">
        <f t="shared" si="1"/>
        <v>580</v>
      </c>
    </row>
    <row r="50" spans="1:10" ht="36" customHeight="1" x14ac:dyDescent="0.2">
      <c r="A50" s="7">
        <v>47</v>
      </c>
      <c r="B50" s="7" t="s">
        <v>112</v>
      </c>
      <c r="C50" s="8" t="s">
        <v>113</v>
      </c>
      <c r="D50" s="7" t="s">
        <v>114</v>
      </c>
      <c r="E50" s="8" t="s">
        <v>82</v>
      </c>
      <c r="F50" s="7" t="s">
        <v>16</v>
      </c>
      <c r="G50" s="7" t="s">
        <v>111</v>
      </c>
      <c r="H50" s="9">
        <v>10</v>
      </c>
      <c r="I50" s="12">
        <v>54</v>
      </c>
      <c r="J50" s="13">
        <f t="shared" si="1"/>
        <v>540</v>
      </c>
    </row>
    <row r="51" spans="1:10" ht="36" customHeight="1" x14ac:dyDescent="0.2">
      <c r="A51" s="7">
        <v>48</v>
      </c>
      <c r="B51" s="7" t="s">
        <v>115</v>
      </c>
      <c r="C51" s="8" t="s">
        <v>116</v>
      </c>
      <c r="D51" s="7" t="s">
        <v>117</v>
      </c>
      <c r="E51" s="8" t="s">
        <v>82</v>
      </c>
      <c r="F51" s="7" t="s">
        <v>16</v>
      </c>
      <c r="G51" s="7" t="s">
        <v>111</v>
      </c>
      <c r="H51" s="9">
        <v>10</v>
      </c>
      <c r="I51" s="12">
        <v>54</v>
      </c>
      <c r="J51" s="13">
        <f t="shared" si="1"/>
        <v>540</v>
      </c>
    </row>
    <row r="52" spans="1:10" ht="36" customHeight="1" x14ac:dyDescent="0.2">
      <c r="A52" s="7">
        <v>49</v>
      </c>
      <c r="B52" s="7" t="s">
        <v>118</v>
      </c>
      <c r="C52" s="8" t="s">
        <v>119</v>
      </c>
      <c r="D52" s="7" t="s">
        <v>120</v>
      </c>
      <c r="E52" s="8" t="s">
        <v>82</v>
      </c>
      <c r="F52" s="7" t="s">
        <v>16</v>
      </c>
      <c r="G52" s="7" t="s">
        <v>111</v>
      </c>
      <c r="H52" s="9">
        <v>10</v>
      </c>
      <c r="I52" s="12">
        <v>54</v>
      </c>
      <c r="J52" s="13">
        <f t="shared" si="1"/>
        <v>540</v>
      </c>
    </row>
    <row r="53" spans="1:10" ht="36" customHeight="1" x14ac:dyDescent="0.2">
      <c r="A53" s="7">
        <v>50</v>
      </c>
      <c r="B53" s="7" t="s">
        <v>108</v>
      </c>
      <c r="C53" s="8" t="s">
        <v>121</v>
      </c>
      <c r="D53" s="7" t="s">
        <v>122</v>
      </c>
      <c r="E53" s="8" t="s">
        <v>82</v>
      </c>
      <c r="F53" s="7" t="s">
        <v>16</v>
      </c>
      <c r="G53" s="7" t="s">
        <v>111</v>
      </c>
      <c r="H53" s="9">
        <v>10</v>
      </c>
      <c r="I53" s="12">
        <v>79</v>
      </c>
      <c r="J53" s="13">
        <f t="shared" si="1"/>
        <v>790</v>
      </c>
    </row>
    <row r="54" spans="1:10" ht="36" customHeight="1" x14ac:dyDescent="0.2">
      <c r="A54" s="7">
        <v>51</v>
      </c>
      <c r="B54" s="7" t="s">
        <v>112</v>
      </c>
      <c r="C54" s="8" t="s">
        <v>123</v>
      </c>
      <c r="D54" s="7" t="s">
        <v>124</v>
      </c>
      <c r="E54" s="8" t="s">
        <v>82</v>
      </c>
      <c r="F54" s="7" t="s">
        <v>16</v>
      </c>
      <c r="G54" s="7" t="s">
        <v>111</v>
      </c>
      <c r="H54" s="9">
        <v>10</v>
      </c>
      <c r="I54" s="12">
        <v>69</v>
      </c>
      <c r="J54" s="13">
        <f t="shared" si="1"/>
        <v>690</v>
      </c>
    </row>
    <row r="55" spans="1:10" ht="36" customHeight="1" x14ac:dyDescent="0.2">
      <c r="A55" s="7">
        <v>52</v>
      </c>
      <c r="B55" s="7" t="s">
        <v>115</v>
      </c>
      <c r="C55" s="8" t="s">
        <v>125</v>
      </c>
      <c r="D55" s="7" t="s">
        <v>126</v>
      </c>
      <c r="E55" s="8" t="s">
        <v>82</v>
      </c>
      <c r="F55" s="7" t="s">
        <v>16</v>
      </c>
      <c r="G55" s="7" t="s">
        <v>111</v>
      </c>
      <c r="H55" s="9">
        <v>10</v>
      </c>
      <c r="I55" s="12">
        <v>69</v>
      </c>
      <c r="J55" s="13">
        <f t="shared" si="1"/>
        <v>690</v>
      </c>
    </row>
    <row r="56" spans="1:10" ht="36" customHeight="1" x14ac:dyDescent="0.2">
      <c r="A56" s="7">
        <v>53</v>
      </c>
      <c r="B56" s="7" t="s">
        <v>118</v>
      </c>
      <c r="C56" s="8" t="s">
        <v>127</v>
      </c>
      <c r="D56" s="7" t="s">
        <v>128</v>
      </c>
      <c r="E56" s="8" t="s">
        <v>82</v>
      </c>
      <c r="F56" s="7" t="s">
        <v>16</v>
      </c>
      <c r="G56" s="7" t="s">
        <v>111</v>
      </c>
      <c r="H56" s="9">
        <v>10</v>
      </c>
      <c r="I56" s="12">
        <v>69</v>
      </c>
      <c r="J56" s="13">
        <f t="shared" si="1"/>
        <v>690</v>
      </c>
    </row>
    <row r="57" spans="1:10" ht="36" customHeight="1" x14ac:dyDescent="0.2">
      <c r="A57" s="7">
        <v>54</v>
      </c>
      <c r="B57" s="7" t="s">
        <v>129</v>
      </c>
      <c r="C57" s="8" t="s">
        <v>130</v>
      </c>
      <c r="D57" s="7" t="s">
        <v>131</v>
      </c>
      <c r="E57" s="8" t="s">
        <v>82</v>
      </c>
      <c r="F57" s="7" t="s">
        <v>16</v>
      </c>
      <c r="G57" s="7" t="s">
        <v>17</v>
      </c>
      <c r="H57" s="9">
        <v>5</v>
      </c>
      <c r="I57" s="12">
        <v>189</v>
      </c>
      <c r="J57" s="13">
        <f t="shared" si="1"/>
        <v>945</v>
      </c>
    </row>
    <row r="58" spans="1:10" ht="36" customHeight="1" x14ac:dyDescent="0.2">
      <c r="A58" s="7">
        <v>55</v>
      </c>
      <c r="B58" s="7" t="s">
        <v>108</v>
      </c>
      <c r="C58" s="8" t="s">
        <v>132</v>
      </c>
      <c r="D58" s="7" t="s">
        <v>133</v>
      </c>
      <c r="E58" s="8" t="s">
        <v>82</v>
      </c>
      <c r="F58" s="7" t="s">
        <v>16</v>
      </c>
      <c r="G58" s="7" t="s">
        <v>111</v>
      </c>
      <c r="H58" s="9">
        <v>5</v>
      </c>
      <c r="I58" s="12">
        <v>50.4</v>
      </c>
      <c r="J58" s="13">
        <f t="shared" si="1"/>
        <v>252</v>
      </c>
    </row>
    <row r="59" spans="1:10" ht="36" customHeight="1" x14ac:dyDescent="0.2">
      <c r="A59" s="7">
        <v>56</v>
      </c>
      <c r="B59" s="7" t="s">
        <v>112</v>
      </c>
      <c r="C59" s="8" t="s">
        <v>134</v>
      </c>
      <c r="D59" s="7" t="s">
        <v>135</v>
      </c>
      <c r="E59" s="8" t="s">
        <v>82</v>
      </c>
      <c r="F59" s="7" t="s">
        <v>16</v>
      </c>
      <c r="G59" s="7" t="s">
        <v>111</v>
      </c>
      <c r="H59" s="9">
        <v>5</v>
      </c>
      <c r="I59" s="12">
        <v>50.4</v>
      </c>
      <c r="J59" s="13">
        <f t="shared" si="1"/>
        <v>252</v>
      </c>
    </row>
    <row r="60" spans="1:10" ht="36" customHeight="1" x14ac:dyDescent="0.2">
      <c r="A60" s="7">
        <v>57</v>
      </c>
      <c r="B60" s="7" t="s">
        <v>115</v>
      </c>
      <c r="C60" s="8" t="s">
        <v>136</v>
      </c>
      <c r="D60" s="7" t="s">
        <v>137</v>
      </c>
      <c r="E60" s="8" t="s">
        <v>82</v>
      </c>
      <c r="F60" s="7" t="s">
        <v>16</v>
      </c>
      <c r="G60" s="7" t="s">
        <v>111</v>
      </c>
      <c r="H60" s="9">
        <v>5</v>
      </c>
      <c r="I60" s="12">
        <v>50.4</v>
      </c>
      <c r="J60" s="13">
        <f t="shared" si="1"/>
        <v>252</v>
      </c>
    </row>
    <row r="61" spans="1:10" ht="36" customHeight="1" x14ac:dyDescent="0.2">
      <c r="A61" s="7">
        <v>58</v>
      </c>
      <c r="B61" s="7" t="s">
        <v>118</v>
      </c>
      <c r="C61" s="8" t="s">
        <v>138</v>
      </c>
      <c r="D61" s="7" t="s">
        <v>139</v>
      </c>
      <c r="E61" s="8" t="s">
        <v>82</v>
      </c>
      <c r="F61" s="7" t="s">
        <v>16</v>
      </c>
      <c r="G61" s="7" t="s">
        <v>111</v>
      </c>
      <c r="H61" s="9">
        <v>5</v>
      </c>
      <c r="I61" s="12">
        <v>50.4</v>
      </c>
      <c r="J61" s="13">
        <f t="shared" si="1"/>
        <v>252</v>
      </c>
    </row>
    <row r="62" spans="1:10" ht="36" customHeight="1" x14ac:dyDescent="0.2">
      <c r="A62" s="7">
        <v>59</v>
      </c>
      <c r="B62" s="7" t="s">
        <v>112</v>
      </c>
      <c r="C62" s="8" t="s">
        <v>140</v>
      </c>
      <c r="D62" s="7" t="s">
        <v>141</v>
      </c>
      <c r="E62" s="8" t="s">
        <v>82</v>
      </c>
      <c r="F62" s="7" t="s">
        <v>16</v>
      </c>
      <c r="G62" s="7" t="s">
        <v>111</v>
      </c>
      <c r="H62" s="9">
        <v>5</v>
      </c>
      <c r="I62" s="12">
        <v>92.4</v>
      </c>
      <c r="J62" s="13">
        <f t="shared" si="1"/>
        <v>462</v>
      </c>
    </row>
    <row r="63" spans="1:10" ht="36" customHeight="1" x14ac:dyDescent="0.2">
      <c r="A63" s="7">
        <v>60</v>
      </c>
      <c r="B63" s="7" t="s">
        <v>118</v>
      </c>
      <c r="C63" s="8" t="s">
        <v>142</v>
      </c>
      <c r="D63" s="7" t="s">
        <v>141</v>
      </c>
      <c r="E63" s="8" t="s">
        <v>82</v>
      </c>
      <c r="F63" s="7" t="s">
        <v>16</v>
      </c>
      <c r="G63" s="7" t="s">
        <v>111</v>
      </c>
      <c r="H63" s="9">
        <v>5</v>
      </c>
      <c r="I63" s="12">
        <v>92.4</v>
      </c>
      <c r="J63" s="13">
        <f t="shared" si="1"/>
        <v>462</v>
      </c>
    </row>
    <row r="64" spans="1:10" ht="36" customHeight="1" x14ac:dyDescent="0.2">
      <c r="A64" s="7">
        <v>61</v>
      </c>
      <c r="B64" s="7" t="s">
        <v>143</v>
      </c>
      <c r="C64" s="8" t="s">
        <v>144</v>
      </c>
      <c r="D64" s="7" t="s">
        <v>141</v>
      </c>
      <c r="E64" s="8" t="s">
        <v>82</v>
      </c>
      <c r="F64" s="7" t="s">
        <v>16</v>
      </c>
      <c r="G64" s="7" t="s">
        <v>111</v>
      </c>
      <c r="H64" s="9">
        <v>5</v>
      </c>
      <c r="I64" s="12">
        <v>92.4</v>
      </c>
      <c r="J64" s="13">
        <f t="shared" si="1"/>
        <v>462</v>
      </c>
    </row>
    <row r="65" spans="1:10" ht="36" customHeight="1" x14ac:dyDescent="0.2">
      <c r="A65" s="7">
        <v>62</v>
      </c>
      <c r="B65" s="7" t="s">
        <v>145</v>
      </c>
      <c r="C65" s="8" t="s">
        <v>146</v>
      </c>
      <c r="D65" s="7" t="s">
        <v>141</v>
      </c>
      <c r="E65" s="8" t="s">
        <v>82</v>
      </c>
      <c r="F65" s="7" t="s">
        <v>16</v>
      </c>
      <c r="G65" s="7" t="s">
        <v>111</v>
      </c>
      <c r="H65" s="9">
        <v>5</v>
      </c>
      <c r="I65" s="12">
        <v>92.4</v>
      </c>
      <c r="J65" s="13">
        <f t="shared" si="1"/>
        <v>462</v>
      </c>
    </row>
    <row r="66" spans="1:10" ht="36" customHeight="1" x14ac:dyDescent="0.2">
      <c r="A66" s="7">
        <v>63</v>
      </c>
      <c r="B66" s="7" t="s">
        <v>108</v>
      </c>
      <c r="C66" s="8" t="s">
        <v>147</v>
      </c>
      <c r="D66" s="7" t="s">
        <v>141</v>
      </c>
      <c r="E66" s="8" t="s">
        <v>82</v>
      </c>
      <c r="F66" s="7" t="s">
        <v>16</v>
      </c>
      <c r="G66" s="7" t="s">
        <v>111</v>
      </c>
      <c r="H66" s="9">
        <v>5</v>
      </c>
      <c r="I66" s="12">
        <v>92.4</v>
      </c>
      <c r="J66" s="13">
        <f t="shared" si="1"/>
        <v>462</v>
      </c>
    </row>
    <row r="67" spans="1:10" ht="36" customHeight="1" x14ac:dyDescent="0.2">
      <c r="A67" s="7">
        <v>64</v>
      </c>
      <c r="B67" s="7" t="s">
        <v>115</v>
      </c>
      <c r="C67" s="8" t="s">
        <v>148</v>
      </c>
      <c r="D67" s="7" t="s">
        <v>141</v>
      </c>
      <c r="E67" s="8" t="s">
        <v>82</v>
      </c>
      <c r="F67" s="7" t="s">
        <v>16</v>
      </c>
      <c r="G67" s="7" t="s">
        <v>111</v>
      </c>
      <c r="H67" s="9">
        <v>5</v>
      </c>
      <c r="I67" s="12">
        <v>92.4</v>
      </c>
      <c r="J67" s="13">
        <f t="shared" si="1"/>
        <v>462</v>
      </c>
    </row>
    <row r="68" spans="1:10" ht="36" customHeight="1" x14ac:dyDescent="0.2">
      <c r="A68" s="7">
        <v>65</v>
      </c>
      <c r="B68" s="7" t="s">
        <v>108</v>
      </c>
      <c r="C68" s="8" t="s">
        <v>149</v>
      </c>
      <c r="D68" s="7" t="s">
        <v>150</v>
      </c>
      <c r="E68" s="8" t="s">
        <v>82</v>
      </c>
      <c r="F68" s="7" t="s">
        <v>16</v>
      </c>
      <c r="G68" s="7" t="s">
        <v>111</v>
      </c>
      <c r="H68" s="9">
        <v>5</v>
      </c>
      <c r="I68" s="12">
        <v>48</v>
      </c>
      <c r="J68" s="13">
        <f t="shared" si="1"/>
        <v>240</v>
      </c>
    </row>
    <row r="69" spans="1:10" ht="36" customHeight="1" x14ac:dyDescent="0.2">
      <c r="A69" s="7">
        <v>66</v>
      </c>
      <c r="B69" s="7" t="s">
        <v>112</v>
      </c>
      <c r="C69" s="8" t="s">
        <v>151</v>
      </c>
      <c r="D69" s="7" t="s">
        <v>150</v>
      </c>
      <c r="E69" s="8" t="s">
        <v>82</v>
      </c>
      <c r="F69" s="7" t="s">
        <v>16</v>
      </c>
      <c r="G69" s="7" t="s">
        <v>111</v>
      </c>
      <c r="H69" s="9">
        <v>5</v>
      </c>
      <c r="I69" s="12">
        <v>60</v>
      </c>
      <c r="J69" s="13">
        <f t="shared" si="1"/>
        <v>300</v>
      </c>
    </row>
    <row r="70" spans="1:10" ht="36" customHeight="1" x14ac:dyDescent="0.2">
      <c r="A70" s="7">
        <v>67</v>
      </c>
      <c r="B70" s="7" t="s">
        <v>118</v>
      </c>
      <c r="C70" s="8" t="s">
        <v>152</v>
      </c>
      <c r="D70" s="7" t="s">
        <v>150</v>
      </c>
      <c r="E70" s="8" t="s">
        <v>82</v>
      </c>
      <c r="F70" s="7" t="s">
        <v>16</v>
      </c>
      <c r="G70" s="7" t="s">
        <v>111</v>
      </c>
      <c r="H70" s="9">
        <v>5</v>
      </c>
      <c r="I70" s="12">
        <v>60</v>
      </c>
      <c r="J70" s="13">
        <f t="shared" si="1"/>
        <v>300</v>
      </c>
    </row>
    <row r="71" spans="1:10" ht="36" customHeight="1" x14ac:dyDescent="0.2">
      <c r="A71" s="7">
        <v>68</v>
      </c>
      <c r="B71" s="7" t="s">
        <v>115</v>
      </c>
      <c r="C71" s="8" t="s">
        <v>153</v>
      </c>
      <c r="D71" s="7" t="s">
        <v>150</v>
      </c>
      <c r="E71" s="8" t="s">
        <v>82</v>
      </c>
      <c r="F71" s="7" t="s">
        <v>16</v>
      </c>
      <c r="G71" s="7" t="s">
        <v>111</v>
      </c>
      <c r="H71" s="9">
        <v>5</v>
      </c>
      <c r="I71" s="12">
        <v>60</v>
      </c>
      <c r="J71" s="13">
        <f t="shared" si="1"/>
        <v>300</v>
      </c>
    </row>
    <row r="72" spans="1:10" ht="36" customHeight="1" x14ac:dyDescent="0.2">
      <c r="A72" s="7">
        <v>69</v>
      </c>
      <c r="B72" s="7" t="s">
        <v>154</v>
      </c>
      <c r="C72" s="8" t="s">
        <v>155</v>
      </c>
      <c r="D72" s="7" t="s">
        <v>156</v>
      </c>
      <c r="E72" s="8" t="s">
        <v>82</v>
      </c>
      <c r="F72" s="7" t="s">
        <v>16</v>
      </c>
      <c r="G72" s="7" t="s">
        <v>17</v>
      </c>
      <c r="H72" s="9">
        <v>10</v>
      </c>
      <c r="I72" s="12">
        <v>151.19999999999999</v>
      </c>
      <c r="J72" s="13">
        <f t="shared" si="1"/>
        <v>1512</v>
      </c>
    </row>
    <row r="73" spans="1:10" ht="36" customHeight="1" x14ac:dyDescent="0.2">
      <c r="A73" s="7">
        <v>70</v>
      </c>
      <c r="B73" s="7" t="s">
        <v>157</v>
      </c>
      <c r="C73" s="8" t="s">
        <v>158</v>
      </c>
      <c r="D73" s="7" t="s">
        <v>156</v>
      </c>
      <c r="E73" s="8" t="s">
        <v>82</v>
      </c>
      <c r="F73" s="7" t="s">
        <v>16</v>
      </c>
      <c r="G73" s="7" t="s">
        <v>17</v>
      </c>
      <c r="H73" s="9">
        <v>10</v>
      </c>
      <c r="I73" s="12">
        <v>189.6</v>
      </c>
      <c r="J73" s="13">
        <f t="shared" si="1"/>
        <v>1896</v>
      </c>
    </row>
    <row r="74" spans="1:10" ht="36" customHeight="1" x14ac:dyDescent="0.2">
      <c r="A74" s="7">
        <v>71</v>
      </c>
      <c r="B74" s="7" t="s">
        <v>154</v>
      </c>
      <c r="C74" s="8" t="s">
        <v>159</v>
      </c>
      <c r="D74" s="7" t="s">
        <v>160</v>
      </c>
      <c r="E74" s="8" t="s">
        <v>82</v>
      </c>
      <c r="F74" s="7" t="s">
        <v>16</v>
      </c>
      <c r="G74" s="7" t="s">
        <v>17</v>
      </c>
      <c r="H74" s="9">
        <v>5</v>
      </c>
      <c r="I74" s="12">
        <v>120</v>
      </c>
      <c r="J74" s="13">
        <f t="shared" ref="J74:J101" si="2">H74*I74</f>
        <v>600</v>
      </c>
    </row>
    <row r="75" spans="1:10" ht="36" customHeight="1" x14ac:dyDescent="0.2">
      <c r="A75" s="7">
        <v>72</v>
      </c>
      <c r="B75" s="7" t="s">
        <v>157</v>
      </c>
      <c r="C75" s="8" t="s">
        <v>161</v>
      </c>
      <c r="D75" s="7" t="s">
        <v>160</v>
      </c>
      <c r="E75" s="8" t="s">
        <v>82</v>
      </c>
      <c r="F75" s="7" t="s">
        <v>16</v>
      </c>
      <c r="G75" s="7" t="s">
        <v>17</v>
      </c>
      <c r="H75" s="9">
        <v>5</v>
      </c>
      <c r="I75" s="12">
        <v>162</v>
      </c>
      <c r="J75" s="13">
        <f t="shared" si="2"/>
        <v>810</v>
      </c>
    </row>
    <row r="76" spans="1:10" ht="36" customHeight="1" x14ac:dyDescent="0.2">
      <c r="A76" s="7">
        <v>73</v>
      </c>
      <c r="B76" s="7" t="s">
        <v>154</v>
      </c>
      <c r="C76" s="8" t="s">
        <v>162</v>
      </c>
      <c r="D76" s="7" t="s">
        <v>163</v>
      </c>
      <c r="E76" s="8" t="s">
        <v>82</v>
      </c>
      <c r="F76" s="7" t="s">
        <v>16</v>
      </c>
      <c r="G76" s="7" t="s">
        <v>17</v>
      </c>
      <c r="H76" s="9">
        <v>10</v>
      </c>
      <c r="I76" s="12">
        <v>120</v>
      </c>
      <c r="J76" s="13">
        <f t="shared" si="2"/>
        <v>1200</v>
      </c>
    </row>
    <row r="77" spans="1:10" ht="36" customHeight="1" x14ac:dyDescent="0.2">
      <c r="A77" s="7">
        <v>74</v>
      </c>
      <c r="B77" s="7" t="s">
        <v>157</v>
      </c>
      <c r="C77" s="8" t="s">
        <v>164</v>
      </c>
      <c r="D77" s="7" t="s">
        <v>163</v>
      </c>
      <c r="E77" s="8" t="s">
        <v>82</v>
      </c>
      <c r="F77" s="7" t="s">
        <v>16</v>
      </c>
      <c r="G77" s="7" t="s">
        <v>17</v>
      </c>
      <c r="H77" s="9">
        <v>10</v>
      </c>
      <c r="I77" s="12">
        <v>144</v>
      </c>
      <c r="J77" s="13">
        <f t="shared" si="2"/>
        <v>1440</v>
      </c>
    </row>
    <row r="78" spans="1:10" ht="36" customHeight="1" x14ac:dyDescent="0.2">
      <c r="A78" s="7">
        <v>75</v>
      </c>
      <c r="B78" s="7" t="s">
        <v>154</v>
      </c>
      <c r="C78" s="8" t="s">
        <v>165</v>
      </c>
      <c r="D78" s="7" t="s">
        <v>163</v>
      </c>
      <c r="E78" s="8" t="s">
        <v>82</v>
      </c>
      <c r="F78" s="7" t="s">
        <v>16</v>
      </c>
      <c r="G78" s="7" t="s">
        <v>17</v>
      </c>
      <c r="H78" s="9">
        <v>5</v>
      </c>
      <c r="I78" s="12">
        <v>144</v>
      </c>
      <c r="J78" s="13">
        <f t="shared" si="2"/>
        <v>720</v>
      </c>
    </row>
    <row r="79" spans="1:10" ht="36" customHeight="1" x14ac:dyDescent="0.2">
      <c r="A79" s="7">
        <v>76</v>
      </c>
      <c r="B79" s="7" t="s">
        <v>157</v>
      </c>
      <c r="C79" s="8" t="s">
        <v>166</v>
      </c>
      <c r="D79" s="7" t="s">
        <v>163</v>
      </c>
      <c r="E79" s="8" t="s">
        <v>82</v>
      </c>
      <c r="F79" s="7" t="s">
        <v>16</v>
      </c>
      <c r="G79" s="7" t="s">
        <v>17</v>
      </c>
      <c r="H79" s="9">
        <v>5</v>
      </c>
      <c r="I79" s="12">
        <v>144</v>
      </c>
      <c r="J79" s="13">
        <f t="shared" si="2"/>
        <v>720</v>
      </c>
    </row>
    <row r="80" spans="1:10" ht="36" customHeight="1" x14ac:dyDescent="0.2">
      <c r="A80" s="7">
        <v>77</v>
      </c>
      <c r="B80" s="7" t="s">
        <v>154</v>
      </c>
      <c r="C80" s="8" t="s">
        <v>167</v>
      </c>
      <c r="D80" s="7" t="s">
        <v>163</v>
      </c>
      <c r="E80" s="8" t="s">
        <v>82</v>
      </c>
      <c r="F80" s="7" t="s">
        <v>16</v>
      </c>
      <c r="G80" s="7" t="s">
        <v>17</v>
      </c>
      <c r="H80" s="9">
        <v>5</v>
      </c>
      <c r="I80" s="12">
        <v>144</v>
      </c>
      <c r="J80" s="13">
        <f t="shared" si="2"/>
        <v>720</v>
      </c>
    </row>
    <row r="81" spans="1:11" ht="36" customHeight="1" x14ac:dyDescent="0.2">
      <c r="A81" s="7">
        <v>78</v>
      </c>
      <c r="B81" s="7" t="s">
        <v>157</v>
      </c>
      <c r="C81" s="8" t="s">
        <v>168</v>
      </c>
      <c r="D81" s="7" t="s">
        <v>163</v>
      </c>
      <c r="E81" s="8" t="s">
        <v>82</v>
      </c>
      <c r="F81" s="7" t="s">
        <v>16</v>
      </c>
      <c r="G81" s="7" t="s">
        <v>17</v>
      </c>
      <c r="H81" s="9">
        <v>5</v>
      </c>
      <c r="I81" s="12">
        <v>144</v>
      </c>
      <c r="J81" s="13">
        <f t="shared" si="2"/>
        <v>720</v>
      </c>
      <c r="K81" s="16"/>
    </row>
    <row r="82" spans="1:11" ht="36" customHeight="1" x14ac:dyDescent="0.2">
      <c r="A82" s="7">
        <v>79</v>
      </c>
      <c r="B82" s="7" t="s">
        <v>154</v>
      </c>
      <c r="C82" s="8" t="s">
        <v>169</v>
      </c>
      <c r="D82" s="7" t="s">
        <v>163</v>
      </c>
      <c r="E82" s="8" t="s">
        <v>82</v>
      </c>
      <c r="F82" s="7" t="s">
        <v>16</v>
      </c>
      <c r="G82" s="7" t="s">
        <v>17</v>
      </c>
      <c r="H82" s="9">
        <v>5</v>
      </c>
      <c r="I82" s="12">
        <v>144</v>
      </c>
      <c r="J82" s="13">
        <f t="shared" si="2"/>
        <v>720</v>
      </c>
      <c r="K82" s="16"/>
    </row>
    <row r="83" spans="1:11" ht="36" customHeight="1" x14ac:dyDescent="0.2">
      <c r="A83" s="7">
        <v>80</v>
      </c>
      <c r="B83" s="7" t="s">
        <v>157</v>
      </c>
      <c r="C83" s="8" t="s">
        <v>170</v>
      </c>
      <c r="D83" s="7" t="s">
        <v>163</v>
      </c>
      <c r="E83" s="8" t="s">
        <v>82</v>
      </c>
      <c r="F83" s="7" t="s">
        <v>16</v>
      </c>
      <c r="G83" s="7" t="s">
        <v>17</v>
      </c>
      <c r="H83" s="9">
        <v>5</v>
      </c>
      <c r="I83" s="12">
        <v>144</v>
      </c>
      <c r="J83" s="13">
        <f t="shared" si="2"/>
        <v>720</v>
      </c>
    </row>
    <row r="84" spans="1:11" ht="36" customHeight="1" x14ac:dyDescent="0.2">
      <c r="A84" s="7">
        <v>81</v>
      </c>
      <c r="B84" s="7" t="s">
        <v>171</v>
      </c>
      <c r="C84" s="8" t="s">
        <v>172</v>
      </c>
      <c r="D84" s="7" t="s">
        <v>173</v>
      </c>
      <c r="E84" s="8" t="s">
        <v>82</v>
      </c>
      <c r="F84" s="7" t="s">
        <v>16</v>
      </c>
      <c r="G84" s="7" t="s">
        <v>174</v>
      </c>
      <c r="H84" s="9">
        <v>5</v>
      </c>
      <c r="I84" s="12">
        <v>456</v>
      </c>
      <c r="J84" s="13">
        <f t="shared" si="2"/>
        <v>2280</v>
      </c>
    </row>
    <row r="85" spans="1:11" ht="36" customHeight="1" x14ac:dyDescent="0.2">
      <c r="A85" s="7">
        <v>82</v>
      </c>
      <c r="B85" s="7" t="s">
        <v>171</v>
      </c>
      <c r="C85" s="8" t="s">
        <v>175</v>
      </c>
      <c r="D85" s="7" t="s">
        <v>176</v>
      </c>
      <c r="E85" s="8" t="s">
        <v>82</v>
      </c>
      <c r="F85" s="7" t="s">
        <v>16</v>
      </c>
      <c r="G85" s="7" t="s">
        <v>177</v>
      </c>
      <c r="H85" s="9">
        <v>5</v>
      </c>
      <c r="I85" s="12">
        <v>380</v>
      </c>
      <c r="J85" s="13">
        <f t="shared" si="2"/>
        <v>1900</v>
      </c>
    </row>
    <row r="86" spans="1:11" ht="36" customHeight="1" x14ac:dyDescent="0.2">
      <c r="A86" s="7">
        <v>83</v>
      </c>
      <c r="B86" s="7" t="s">
        <v>178</v>
      </c>
      <c r="C86" s="8" t="s">
        <v>179</v>
      </c>
      <c r="D86" s="7" t="s">
        <v>180</v>
      </c>
      <c r="E86" s="8" t="s">
        <v>15</v>
      </c>
      <c r="F86" s="7" t="s">
        <v>16</v>
      </c>
      <c r="G86" s="7" t="s">
        <v>174</v>
      </c>
      <c r="H86" s="9">
        <v>500</v>
      </c>
      <c r="I86" s="12">
        <v>15</v>
      </c>
      <c r="J86" s="13">
        <f t="shared" si="2"/>
        <v>7500</v>
      </c>
      <c r="K86" s="16"/>
    </row>
    <row r="87" spans="1:11" ht="36" customHeight="1" x14ac:dyDescent="0.2">
      <c r="A87" s="7">
        <v>84</v>
      </c>
      <c r="B87" s="7" t="s">
        <v>181</v>
      </c>
      <c r="C87" s="8" t="s">
        <v>182</v>
      </c>
      <c r="D87" s="7" t="s">
        <v>183</v>
      </c>
      <c r="E87" s="8" t="s">
        <v>15</v>
      </c>
      <c r="F87" s="7" t="s">
        <v>16</v>
      </c>
      <c r="G87" s="7" t="s">
        <v>174</v>
      </c>
      <c r="H87" s="9">
        <v>20</v>
      </c>
      <c r="I87" s="12">
        <v>35</v>
      </c>
      <c r="J87" s="13">
        <f t="shared" si="2"/>
        <v>700</v>
      </c>
    </row>
    <row r="88" spans="1:11" ht="36" customHeight="1" x14ac:dyDescent="0.2">
      <c r="A88" s="7">
        <v>85</v>
      </c>
      <c r="B88" s="7" t="s">
        <v>178</v>
      </c>
      <c r="C88" s="8" t="s">
        <v>184</v>
      </c>
      <c r="D88" s="7" t="s">
        <v>185</v>
      </c>
      <c r="E88" s="8" t="s">
        <v>15</v>
      </c>
      <c r="F88" s="7" t="s">
        <v>16</v>
      </c>
      <c r="G88" s="7" t="s">
        <v>174</v>
      </c>
      <c r="H88" s="9">
        <v>50</v>
      </c>
      <c r="I88" s="12">
        <v>18</v>
      </c>
      <c r="J88" s="13">
        <f t="shared" si="2"/>
        <v>900</v>
      </c>
    </row>
    <row r="89" spans="1:11" ht="36" customHeight="1" x14ac:dyDescent="0.2">
      <c r="A89" s="7">
        <v>86</v>
      </c>
      <c r="B89" s="7" t="s">
        <v>181</v>
      </c>
      <c r="C89" s="8" t="s">
        <v>186</v>
      </c>
      <c r="D89" s="7" t="s">
        <v>187</v>
      </c>
      <c r="E89" s="8" t="s">
        <v>15</v>
      </c>
      <c r="F89" s="7" t="s">
        <v>16</v>
      </c>
      <c r="G89" s="7" t="s">
        <v>174</v>
      </c>
      <c r="H89" s="9">
        <v>10</v>
      </c>
      <c r="I89" s="12">
        <v>30</v>
      </c>
      <c r="J89" s="13">
        <f t="shared" si="2"/>
        <v>300</v>
      </c>
    </row>
    <row r="90" spans="1:11" ht="36" customHeight="1" x14ac:dyDescent="0.2">
      <c r="A90" s="7">
        <v>87</v>
      </c>
      <c r="B90" s="7" t="s">
        <v>188</v>
      </c>
      <c r="C90" s="8" t="s">
        <v>189</v>
      </c>
      <c r="D90" s="7" t="s">
        <v>190</v>
      </c>
      <c r="E90" s="8" t="s">
        <v>82</v>
      </c>
      <c r="F90" s="7" t="s">
        <v>16</v>
      </c>
      <c r="G90" s="7" t="s">
        <v>191</v>
      </c>
      <c r="H90" s="9">
        <v>50</v>
      </c>
      <c r="I90" s="12">
        <v>96</v>
      </c>
      <c r="J90" s="13">
        <f t="shared" si="2"/>
        <v>4800</v>
      </c>
    </row>
    <row r="91" spans="1:11" ht="36" customHeight="1" x14ac:dyDescent="0.2">
      <c r="A91" s="7">
        <v>88</v>
      </c>
      <c r="B91" s="7" t="s">
        <v>181</v>
      </c>
      <c r="C91" s="8" t="s">
        <v>192</v>
      </c>
      <c r="D91" s="7" t="s">
        <v>193</v>
      </c>
      <c r="E91" s="8" t="s">
        <v>82</v>
      </c>
      <c r="F91" s="7" t="s">
        <v>16</v>
      </c>
      <c r="G91" s="7" t="s">
        <v>174</v>
      </c>
      <c r="H91" s="9">
        <v>20</v>
      </c>
      <c r="I91" s="12">
        <v>42</v>
      </c>
      <c r="J91" s="13">
        <f t="shared" si="2"/>
        <v>840</v>
      </c>
    </row>
    <row r="92" spans="1:11" ht="36" customHeight="1" x14ac:dyDescent="0.2">
      <c r="A92" s="7">
        <v>89</v>
      </c>
      <c r="B92" s="7" t="s">
        <v>194</v>
      </c>
      <c r="C92" s="8" t="s">
        <v>195</v>
      </c>
      <c r="D92" s="7" t="s">
        <v>196</v>
      </c>
      <c r="E92" s="8" t="s">
        <v>82</v>
      </c>
      <c r="F92" s="7" t="s">
        <v>197</v>
      </c>
      <c r="G92" s="7" t="s">
        <v>198</v>
      </c>
      <c r="H92" s="9">
        <v>5</v>
      </c>
      <c r="I92" s="12">
        <v>821</v>
      </c>
      <c r="J92" s="13">
        <f t="shared" si="2"/>
        <v>4105</v>
      </c>
    </row>
    <row r="93" spans="1:11" ht="36" customHeight="1" x14ac:dyDescent="0.2">
      <c r="A93" s="7">
        <v>90</v>
      </c>
      <c r="B93" s="7" t="s">
        <v>194</v>
      </c>
      <c r="C93" s="8" t="s">
        <v>199</v>
      </c>
      <c r="D93" s="7" t="s">
        <v>200</v>
      </c>
      <c r="E93" s="8" t="s">
        <v>82</v>
      </c>
      <c r="F93" s="7" t="s">
        <v>201</v>
      </c>
      <c r="G93" s="7" t="s">
        <v>202</v>
      </c>
      <c r="H93" s="9">
        <v>10</v>
      </c>
      <c r="I93" s="12">
        <v>95</v>
      </c>
      <c r="J93" s="13">
        <f t="shared" si="2"/>
        <v>950</v>
      </c>
    </row>
    <row r="94" spans="1:11" ht="36" customHeight="1" x14ac:dyDescent="0.2">
      <c r="A94" s="7">
        <v>91</v>
      </c>
      <c r="B94" s="7" t="s">
        <v>194</v>
      </c>
      <c r="C94" s="8" t="s">
        <v>203</v>
      </c>
      <c r="D94" s="7" t="s">
        <v>204</v>
      </c>
      <c r="E94" s="8" t="s">
        <v>82</v>
      </c>
      <c r="F94" s="7" t="s">
        <v>205</v>
      </c>
      <c r="G94" s="7" t="s">
        <v>202</v>
      </c>
      <c r="H94" s="9">
        <v>3</v>
      </c>
      <c r="I94" s="12">
        <v>45</v>
      </c>
      <c r="J94" s="13">
        <f t="shared" si="2"/>
        <v>135</v>
      </c>
    </row>
    <row r="95" spans="1:11" ht="36" customHeight="1" x14ac:dyDescent="0.2">
      <c r="A95" s="7">
        <v>92</v>
      </c>
      <c r="B95" s="7" t="s">
        <v>194</v>
      </c>
      <c r="C95" s="8" t="s">
        <v>206</v>
      </c>
      <c r="D95" s="7" t="s">
        <v>207</v>
      </c>
      <c r="E95" s="8" t="s">
        <v>82</v>
      </c>
      <c r="F95" s="8" t="s">
        <v>207</v>
      </c>
      <c r="G95" s="7" t="s">
        <v>17</v>
      </c>
      <c r="H95" s="9">
        <v>10</v>
      </c>
      <c r="I95" s="12">
        <v>120</v>
      </c>
      <c r="J95" s="13">
        <f t="shared" si="2"/>
        <v>1200</v>
      </c>
    </row>
    <row r="96" spans="1:11" ht="36" customHeight="1" x14ac:dyDescent="0.2">
      <c r="A96" s="7">
        <v>93</v>
      </c>
      <c r="B96" s="7" t="s">
        <v>194</v>
      </c>
      <c r="C96" s="8" t="s">
        <v>208</v>
      </c>
      <c r="D96" s="7" t="s">
        <v>209</v>
      </c>
      <c r="E96" s="8" t="s">
        <v>82</v>
      </c>
      <c r="F96" s="8" t="s">
        <v>210</v>
      </c>
      <c r="G96" s="7" t="s">
        <v>17</v>
      </c>
      <c r="H96" s="9">
        <v>2</v>
      </c>
      <c r="I96" s="12">
        <v>300</v>
      </c>
      <c r="J96" s="13">
        <f t="shared" si="2"/>
        <v>600</v>
      </c>
    </row>
    <row r="97" spans="1:11" ht="36" customHeight="1" x14ac:dyDescent="0.2">
      <c r="A97" s="7">
        <v>94</v>
      </c>
      <c r="B97" s="7" t="s">
        <v>194</v>
      </c>
      <c r="C97" s="8" t="s">
        <v>283</v>
      </c>
      <c r="D97" s="7" t="s">
        <v>286</v>
      </c>
      <c r="E97" s="8" t="s">
        <v>82</v>
      </c>
      <c r="F97" s="8" t="s">
        <v>284</v>
      </c>
      <c r="G97" s="7" t="s">
        <v>285</v>
      </c>
      <c r="H97" s="9">
        <v>1</v>
      </c>
      <c r="I97" s="12">
        <v>50</v>
      </c>
      <c r="J97" s="13">
        <f t="shared" si="2"/>
        <v>50</v>
      </c>
    </row>
    <row r="98" spans="1:11" ht="36" customHeight="1" x14ac:dyDescent="0.2">
      <c r="A98" s="7">
        <v>95</v>
      </c>
      <c r="B98" s="7" t="s">
        <v>211</v>
      </c>
      <c r="C98" s="8" t="s">
        <v>212</v>
      </c>
      <c r="D98" s="7" t="s">
        <v>213</v>
      </c>
      <c r="E98" s="8" t="s">
        <v>82</v>
      </c>
      <c r="F98" s="8" t="s">
        <v>214</v>
      </c>
      <c r="G98" s="7" t="s">
        <v>17</v>
      </c>
      <c r="H98" s="9">
        <v>20</v>
      </c>
      <c r="I98" s="12">
        <v>45</v>
      </c>
      <c r="J98" s="13">
        <f t="shared" si="2"/>
        <v>900</v>
      </c>
    </row>
    <row r="99" spans="1:11" ht="36" customHeight="1" x14ac:dyDescent="0.2">
      <c r="A99" s="7">
        <v>96</v>
      </c>
      <c r="B99" s="7" t="s">
        <v>211</v>
      </c>
      <c r="C99" s="8" t="s">
        <v>215</v>
      </c>
      <c r="D99" s="7" t="s">
        <v>216</v>
      </c>
      <c r="E99" s="8" t="s">
        <v>82</v>
      </c>
      <c r="F99" s="8" t="s">
        <v>214</v>
      </c>
      <c r="G99" s="7" t="s">
        <v>17</v>
      </c>
      <c r="H99" s="9">
        <v>20</v>
      </c>
      <c r="I99" s="12">
        <v>55</v>
      </c>
      <c r="J99" s="13">
        <f t="shared" si="2"/>
        <v>1100</v>
      </c>
    </row>
    <row r="100" spans="1:11" ht="36" customHeight="1" x14ac:dyDescent="0.2">
      <c r="A100" s="7">
        <v>97</v>
      </c>
      <c r="B100" s="7" t="s">
        <v>211</v>
      </c>
      <c r="C100" s="8" t="s">
        <v>217</v>
      </c>
      <c r="D100" s="7" t="s">
        <v>213</v>
      </c>
      <c r="E100" s="8" t="s">
        <v>82</v>
      </c>
      <c r="F100" s="8"/>
      <c r="G100" s="7" t="s">
        <v>17</v>
      </c>
      <c r="H100" s="9">
        <v>2</v>
      </c>
      <c r="I100" s="12">
        <v>93</v>
      </c>
      <c r="J100" s="13">
        <f t="shared" si="2"/>
        <v>186</v>
      </c>
    </row>
    <row r="101" spans="1:11" ht="36" customHeight="1" x14ac:dyDescent="0.2">
      <c r="A101" s="7">
        <v>98</v>
      </c>
      <c r="B101" s="7" t="s">
        <v>211</v>
      </c>
      <c r="C101" s="8" t="s">
        <v>218</v>
      </c>
      <c r="D101" s="7" t="s">
        <v>216</v>
      </c>
      <c r="E101" s="8" t="s">
        <v>82</v>
      </c>
      <c r="F101" s="8"/>
      <c r="G101" s="7" t="s">
        <v>17</v>
      </c>
      <c r="H101" s="9">
        <v>2</v>
      </c>
      <c r="I101" s="12">
        <v>79</v>
      </c>
      <c r="J101" s="13">
        <f t="shared" si="2"/>
        <v>158</v>
      </c>
    </row>
    <row r="102" spans="1:11" ht="36" customHeight="1" x14ac:dyDescent="0.2">
      <c r="A102" s="7">
        <v>99</v>
      </c>
      <c r="B102" s="7" t="s">
        <v>219</v>
      </c>
      <c r="C102" s="7" t="s">
        <v>220</v>
      </c>
      <c r="D102" s="7" t="s">
        <v>221</v>
      </c>
      <c r="E102" s="8" t="s">
        <v>82</v>
      </c>
      <c r="F102" s="8" t="s">
        <v>222</v>
      </c>
      <c r="G102" s="7" t="s">
        <v>111</v>
      </c>
      <c r="H102" s="9">
        <v>1</v>
      </c>
      <c r="I102" s="12">
        <v>2499</v>
      </c>
      <c r="J102" s="13">
        <f t="shared" ref="J102:J124" si="3">H102*I102</f>
        <v>2499</v>
      </c>
    </row>
    <row r="103" spans="1:11" ht="36" customHeight="1" x14ac:dyDescent="0.2">
      <c r="A103" s="7">
        <v>100</v>
      </c>
      <c r="B103" s="7" t="s">
        <v>219</v>
      </c>
      <c r="C103" s="8" t="s">
        <v>223</v>
      </c>
      <c r="D103" s="7" t="s">
        <v>224</v>
      </c>
      <c r="E103" s="8" t="s">
        <v>82</v>
      </c>
      <c r="F103" s="8" t="s">
        <v>225</v>
      </c>
      <c r="G103" s="7" t="s">
        <v>17</v>
      </c>
      <c r="H103" s="9">
        <v>10</v>
      </c>
      <c r="I103" s="12">
        <v>479</v>
      </c>
      <c r="J103" s="13">
        <f t="shared" si="3"/>
        <v>4790</v>
      </c>
    </row>
    <row r="104" spans="1:11" ht="36" customHeight="1" x14ac:dyDescent="0.2">
      <c r="A104" s="7">
        <v>101</v>
      </c>
      <c r="B104" s="7" t="s">
        <v>219</v>
      </c>
      <c r="C104" s="8" t="s">
        <v>226</v>
      </c>
      <c r="D104" s="7" t="s">
        <v>224</v>
      </c>
      <c r="E104" s="8" t="s">
        <v>82</v>
      </c>
      <c r="F104" s="8" t="s">
        <v>225</v>
      </c>
      <c r="G104" s="7" t="s">
        <v>17</v>
      </c>
      <c r="H104" s="9">
        <v>2</v>
      </c>
      <c r="I104" s="12">
        <v>309</v>
      </c>
      <c r="J104" s="13">
        <f t="shared" si="3"/>
        <v>618</v>
      </c>
    </row>
    <row r="105" spans="1:11" ht="36" customHeight="1" x14ac:dyDescent="0.2">
      <c r="A105" s="7">
        <v>102</v>
      </c>
      <c r="B105" s="7" t="s">
        <v>219</v>
      </c>
      <c r="C105" s="8" t="s">
        <v>227</v>
      </c>
      <c r="D105" s="7" t="s">
        <v>228</v>
      </c>
      <c r="E105" s="8" t="s">
        <v>82</v>
      </c>
      <c r="F105" s="7" t="s">
        <v>229</v>
      </c>
      <c r="G105" s="7" t="s">
        <v>17</v>
      </c>
      <c r="H105" s="9">
        <v>2</v>
      </c>
      <c r="I105" s="12">
        <v>589</v>
      </c>
      <c r="J105" s="13">
        <f t="shared" si="3"/>
        <v>1178</v>
      </c>
    </row>
    <row r="106" spans="1:11" ht="36" customHeight="1" x14ac:dyDescent="0.2">
      <c r="A106" s="7">
        <v>103</v>
      </c>
      <c r="B106" s="7" t="s">
        <v>219</v>
      </c>
      <c r="C106" s="8" t="s">
        <v>227</v>
      </c>
      <c r="D106" s="7" t="s">
        <v>230</v>
      </c>
      <c r="E106" s="8" t="s">
        <v>82</v>
      </c>
      <c r="F106" s="7" t="s">
        <v>231</v>
      </c>
      <c r="G106" s="7" t="s">
        <v>17</v>
      </c>
      <c r="H106" s="9">
        <v>2</v>
      </c>
      <c r="I106" s="12">
        <v>809</v>
      </c>
      <c r="J106" s="13">
        <f t="shared" si="3"/>
        <v>1618</v>
      </c>
      <c r="K106" s="16"/>
    </row>
    <row r="107" spans="1:11" ht="36" customHeight="1" x14ac:dyDescent="0.2">
      <c r="A107" s="7">
        <v>104</v>
      </c>
      <c r="B107" s="7" t="s">
        <v>219</v>
      </c>
      <c r="C107" s="8" t="s">
        <v>232</v>
      </c>
      <c r="D107" s="7" t="s">
        <v>233</v>
      </c>
      <c r="E107" s="8" t="s">
        <v>82</v>
      </c>
      <c r="F107" s="8" t="s">
        <v>233</v>
      </c>
      <c r="G107" s="7" t="s">
        <v>17</v>
      </c>
      <c r="H107" s="9">
        <v>1</v>
      </c>
      <c r="I107" s="12">
        <v>200</v>
      </c>
      <c r="J107" s="13">
        <f t="shared" si="3"/>
        <v>200</v>
      </c>
    </row>
    <row r="108" spans="1:11" ht="36" customHeight="1" x14ac:dyDescent="0.2">
      <c r="A108" s="7">
        <v>105</v>
      </c>
      <c r="B108" s="7" t="s">
        <v>219</v>
      </c>
      <c r="C108" s="8" t="s">
        <v>234</v>
      </c>
      <c r="D108" s="7" t="s">
        <v>235</v>
      </c>
      <c r="E108" s="8" t="s">
        <v>82</v>
      </c>
      <c r="F108" s="8" t="s">
        <v>235</v>
      </c>
      <c r="G108" s="7" t="s">
        <v>17</v>
      </c>
      <c r="H108" s="9">
        <v>5</v>
      </c>
      <c r="I108" s="12">
        <v>80</v>
      </c>
      <c r="J108" s="13">
        <f t="shared" si="3"/>
        <v>400</v>
      </c>
    </row>
    <row r="109" spans="1:11" ht="36" customHeight="1" x14ac:dyDescent="0.2">
      <c r="A109" s="7">
        <v>106</v>
      </c>
      <c r="B109" s="7" t="s">
        <v>219</v>
      </c>
      <c r="C109" s="8" t="s">
        <v>236</v>
      </c>
      <c r="D109" s="7" t="s">
        <v>237</v>
      </c>
      <c r="E109" s="8" t="s">
        <v>82</v>
      </c>
      <c r="F109" s="8" t="s">
        <v>229</v>
      </c>
      <c r="G109" s="7" t="s">
        <v>17</v>
      </c>
      <c r="H109" s="9">
        <v>1</v>
      </c>
      <c r="I109" s="12">
        <v>559</v>
      </c>
      <c r="J109" s="13">
        <f t="shared" si="3"/>
        <v>559</v>
      </c>
    </row>
    <row r="110" spans="1:11" ht="36" customHeight="1" x14ac:dyDescent="0.2">
      <c r="A110" s="7">
        <v>107</v>
      </c>
      <c r="B110" s="7" t="s">
        <v>219</v>
      </c>
      <c r="C110" s="8" t="s">
        <v>238</v>
      </c>
      <c r="D110" s="7" t="s">
        <v>239</v>
      </c>
      <c r="E110" s="8" t="s">
        <v>82</v>
      </c>
      <c r="F110" s="8" t="s">
        <v>240</v>
      </c>
      <c r="G110" s="7" t="s">
        <v>17</v>
      </c>
      <c r="H110" s="9">
        <v>1</v>
      </c>
      <c r="I110" s="12">
        <v>122</v>
      </c>
      <c r="J110" s="13">
        <f t="shared" si="3"/>
        <v>122</v>
      </c>
    </row>
    <row r="111" spans="1:11" ht="36" customHeight="1" x14ac:dyDescent="0.2">
      <c r="A111" s="7">
        <v>108</v>
      </c>
      <c r="B111" s="7" t="s">
        <v>219</v>
      </c>
      <c r="C111" s="8" t="s">
        <v>282</v>
      </c>
      <c r="D111" s="7" t="s">
        <v>281</v>
      </c>
      <c r="E111" s="8" t="s">
        <v>82</v>
      </c>
      <c r="F111" s="8"/>
      <c r="G111" s="7" t="s">
        <v>280</v>
      </c>
      <c r="H111" s="9">
        <v>1</v>
      </c>
      <c r="I111" s="12">
        <v>200</v>
      </c>
      <c r="J111" s="13">
        <f t="shared" si="3"/>
        <v>200</v>
      </c>
    </row>
    <row r="112" spans="1:11" ht="36" customHeight="1" x14ac:dyDescent="0.2">
      <c r="A112" s="7">
        <v>109</v>
      </c>
      <c r="B112" s="7" t="s">
        <v>241</v>
      </c>
      <c r="C112" s="8" t="s">
        <v>242</v>
      </c>
      <c r="D112" s="7" t="s">
        <v>243</v>
      </c>
      <c r="E112" s="8" t="s">
        <v>82</v>
      </c>
      <c r="F112" s="8" t="s">
        <v>244</v>
      </c>
      <c r="G112" s="7" t="s">
        <v>245</v>
      </c>
      <c r="H112" s="9">
        <v>1</v>
      </c>
      <c r="I112" s="12">
        <v>5499</v>
      </c>
      <c r="J112" s="13">
        <f t="shared" si="3"/>
        <v>5499</v>
      </c>
    </row>
    <row r="113" spans="1:10" ht="36" customHeight="1" x14ac:dyDescent="0.2">
      <c r="A113" s="7">
        <v>110</v>
      </c>
      <c r="B113" s="7" t="s">
        <v>241</v>
      </c>
      <c r="C113" s="8" t="s">
        <v>246</v>
      </c>
      <c r="D113" s="7" t="s">
        <v>247</v>
      </c>
      <c r="E113" s="8" t="s">
        <v>82</v>
      </c>
      <c r="F113" s="8" t="s">
        <v>248</v>
      </c>
      <c r="G113" s="7" t="s">
        <v>245</v>
      </c>
      <c r="H113" s="9">
        <v>1</v>
      </c>
      <c r="I113" s="12">
        <v>1389</v>
      </c>
      <c r="J113" s="13">
        <f t="shared" si="3"/>
        <v>1389</v>
      </c>
    </row>
    <row r="114" spans="1:10" ht="36" customHeight="1" x14ac:dyDescent="0.2">
      <c r="A114" s="7">
        <v>111</v>
      </c>
      <c r="B114" s="7" t="s">
        <v>241</v>
      </c>
      <c r="C114" s="8" t="s">
        <v>249</v>
      </c>
      <c r="D114" s="7" t="s">
        <v>250</v>
      </c>
      <c r="E114" s="8" t="s">
        <v>82</v>
      </c>
      <c r="F114" s="8" t="s">
        <v>251</v>
      </c>
      <c r="G114" s="7" t="s">
        <v>245</v>
      </c>
      <c r="H114" s="9">
        <v>1</v>
      </c>
      <c r="I114" s="12">
        <v>299</v>
      </c>
      <c r="J114" s="13">
        <f t="shared" si="3"/>
        <v>299</v>
      </c>
    </row>
    <row r="115" spans="1:10" ht="36" customHeight="1" x14ac:dyDescent="0.2">
      <c r="A115" s="7">
        <v>112</v>
      </c>
      <c r="B115" s="7" t="s">
        <v>252</v>
      </c>
      <c r="C115" s="8" t="s">
        <v>253</v>
      </c>
      <c r="D115" s="7" t="s">
        <v>254</v>
      </c>
      <c r="E115" s="8" t="s">
        <v>82</v>
      </c>
      <c r="F115" s="8" t="s">
        <v>255</v>
      </c>
      <c r="G115" s="7" t="s">
        <v>17</v>
      </c>
      <c r="H115" s="9">
        <v>1</v>
      </c>
      <c r="I115" s="12">
        <v>329</v>
      </c>
      <c r="J115" s="13">
        <f t="shared" si="3"/>
        <v>329</v>
      </c>
    </row>
    <row r="116" spans="1:10" ht="36" customHeight="1" x14ac:dyDescent="0.2">
      <c r="A116" s="7">
        <v>113</v>
      </c>
      <c r="B116" s="7" t="s">
        <v>252</v>
      </c>
      <c r="C116" s="8" t="s">
        <v>253</v>
      </c>
      <c r="D116" s="7" t="s">
        <v>256</v>
      </c>
      <c r="E116" s="8" t="s">
        <v>82</v>
      </c>
      <c r="F116" s="8" t="s">
        <v>257</v>
      </c>
      <c r="G116" s="7" t="s">
        <v>17</v>
      </c>
      <c r="H116" s="9">
        <v>1</v>
      </c>
      <c r="I116" s="12">
        <v>189</v>
      </c>
      <c r="J116" s="13">
        <f t="shared" si="3"/>
        <v>189</v>
      </c>
    </row>
    <row r="117" spans="1:10" ht="36" customHeight="1" x14ac:dyDescent="0.2">
      <c r="A117" s="7">
        <v>114</v>
      </c>
      <c r="B117" s="7" t="s">
        <v>252</v>
      </c>
      <c r="C117" s="8" t="s">
        <v>258</v>
      </c>
      <c r="D117" s="7" t="s">
        <v>259</v>
      </c>
      <c r="E117" s="8" t="s">
        <v>82</v>
      </c>
      <c r="F117" s="8" t="s">
        <v>260</v>
      </c>
      <c r="G117" s="7" t="s">
        <v>17</v>
      </c>
      <c r="H117" s="9">
        <v>2</v>
      </c>
      <c r="I117" s="12">
        <v>314</v>
      </c>
      <c r="J117" s="13">
        <f t="shared" si="3"/>
        <v>628</v>
      </c>
    </row>
    <row r="118" spans="1:10" ht="36" customHeight="1" x14ac:dyDescent="0.2">
      <c r="A118" s="7">
        <v>115</v>
      </c>
      <c r="B118" s="7" t="s">
        <v>252</v>
      </c>
      <c r="C118" s="8" t="s">
        <v>278</v>
      </c>
      <c r="D118" s="7" t="s">
        <v>279</v>
      </c>
      <c r="E118" s="8" t="s">
        <v>82</v>
      </c>
      <c r="F118" s="8"/>
      <c r="G118" s="7" t="s">
        <v>17</v>
      </c>
      <c r="H118" s="9">
        <v>1</v>
      </c>
      <c r="I118" s="12">
        <v>60</v>
      </c>
      <c r="J118" s="13">
        <f t="shared" si="3"/>
        <v>60</v>
      </c>
    </row>
    <row r="119" spans="1:10" ht="36" customHeight="1" x14ac:dyDescent="0.2">
      <c r="A119" s="7">
        <v>116</v>
      </c>
      <c r="B119" s="7" t="s">
        <v>252</v>
      </c>
      <c r="C119" s="8" t="s">
        <v>261</v>
      </c>
      <c r="D119" s="7"/>
      <c r="E119" s="8" t="s">
        <v>82</v>
      </c>
      <c r="F119" s="8" t="s">
        <v>262</v>
      </c>
      <c r="G119" s="7" t="s">
        <v>111</v>
      </c>
      <c r="H119" s="9">
        <v>1</v>
      </c>
      <c r="I119" s="12">
        <v>65</v>
      </c>
      <c r="J119" s="13">
        <f t="shared" si="3"/>
        <v>65</v>
      </c>
    </row>
    <row r="120" spans="1:10" ht="36" customHeight="1" x14ac:dyDescent="0.2">
      <c r="A120" s="7">
        <v>117</v>
      </c>
      <c r="B120" s="7" t="s">
        <v>252</v>
      </c>
      <c r="C120" s="8" t="s">
        <v>263</v>
      </c>
      <c r="D120" s="7"/>
      <c r="E120" s="8" t="s">
        <v>82</v>
      </c>
      <c r="F120" s="8" t="s">
        <v>264</v>
      </c>
      <c r="G120" s="7" t="s">
        <v>265</v>
      </c>
      <c r="H120" s="9">
        <v>300</v>
      </c>
      <c r="I120" s="12">
        <v>2</v>
      </c>
      <c r="J120" s="13">
        <f t="shared" si="3"/>
        <v>600</v>
      </c>
    </row>
    <row r="121" spans="1:10" ht="36" customHeight="1" x14ac:dyDescent="0.2">
      <c r="A121" s="7">
        <v>118</v>
      </c>
      <c r="B121" s="7" t="s">
        <v>252</v>
      </c>
      <c r="C121" s="8" t="s">
        <v>266</v>
      </c>
      <c r="D121" s="7"/>
      <c r="E121" s="8" t="s">
        <v>82</v>
      </c>
      <c r="F121" s="8" t="s">
        <v>267</v>
      </c>
      <c r="G121" s="7" t="s">
        <v>17</v>
      </c>
      <c r="H121" s="9">
        <v>60</v>
      </c>
      <c r="I121" s="12">
        <v>49</v>
      </c>
      <c r="J121" s="13">
        <f t="shared" si="3"/>
        <v>2940</v>
      </c>
    </row>
    <row r="122" spans="1:10" ht="40.5" x14ac:dyDescent="0.2">
      <c r="A122" s="7">
        <v>119</v>
      </c>
      <c r="B122" s="7" t="s">
        <v>252</v>
      </c>
      <c r="C122" s="8" t="s">
        <v>268</v>
      </c>
      <c r="D122" s="7" t="s">
        <v>269</v>
      </c>
      <c r="E122" s="8" t="s">
        <v>82</v>
      </c>
      <c r="F122" s="8" t="s">
        <v>270</v>
      </c>
      <c r="G122" s="7" t="s">
        <v>17</v>
      </c>
      <c r="H122" s="9">
        <v>1</v>
      </c>
      <c r="I122" s="12">
        <v>499</v>
      </c>
      <c r="J122" s="13">
        <f t="shared" si="3"/>
        <v>499</v>
      </c>
    </row>
    <row r="123" spans="1:10" ht="36" customHeight="1" x14ac:dyDescent="0.2">
      <c r="A123" s="7">
        <v>120</v>
      </c>
      <c r="B123" s="7" t="s">
        <v>252</v>
      </c>
      <c r="C123" s="8" t="s">
        <v>271</v>
      </c>
      <c r="D123" s="7" t="s">
        <v>272</v>
      </c>
      <c r="E123" s="8" t="s">
        <v>82</v>
      </c>
      <c r="F123" s="8">
        <v>5</v>
      </c>
      <c r="G123" s="7" t="s">
        <v>273</v>
      </c>
      <c r="H123" s="9">
        <v>3</v>
      </c>
      <c r="I123" s="17">
        <v>50</v>
      </c>
      <c r="J123" s="13">
        <f t="shared" si="3"/>
        <v>150</v>
      </c>
    </row>
    <row r="124" spans="1:10" ht="36" customHeight="1" x14ac:dyDescent="0.2">
      <c r="A124" s="7">
        <v>121</v>
      </c>
      <c r="B124" s="7" t="s">
        <v>252</v>
      </c>
      <c r="C124" s="8" t="s">
        <v>274</v>
      </c>
      <c r="D124" s="7" t="s">
        <v>275</v>
      </c>
      <c r="E124" s="8" t="s">
        <v>82</v>
      </c>
      <c r="F124" s="8"/>
      <c r="G124" s="7" t="s">
        <v>276</v>
      </c>
      <c r="H124" s="14">
        <v>2</v>
      </c>
      <c r="I124" s="17">
        <v>60</v>
      </c>
      <c r="J124" s="13">
        <f t="shared" si="3"/>
        <v>120</v>
      </c>
    </row>
    <row r="125" spans="1:10" ht="36" customHeight="1" x14ac:dyDescent="0.2">
      <c r="A125" s="7"/>
      <c r="B125" s="15"/>
      <c r="C125" s="15"/>
      <c r="D125" s="15"/>
      <c r="E125" s="15"/>
      <c r="F125" s="15"/>
      <c r="G125" s="23" t="s">
        <v>277</v>
      </c>
      <c r="H125" s="24"/>
      <c r="I125" s="18"/>
      <c r="J125" s="13">
        <f>SUM(J4:J124)</f>
        <v>474498.9</v>
      </c>
    </row>
    <row r="126" spans="1:10" ht="36" customHeight="1" x14ac:dyDescent="0.2">
      <c r="I126" s="19"/>
      <c r="J126" s="20"/>
    </row>
  </sheetData>
  <mergeCells count="3">
    <mergeCell ref="A1:J1"/>
    <mergeCell ref="A2:I2"/>
    <mergeCell ref="G125:H125"/>
  </mergeCells>
  <phoneticPr fontId="6" type="noConversion"/>
  <pageMargins left="0.70069444444444495" right="0.70069444444444495" top="0.75138888888888899" bottom="0.75138888888888899" header="0.29861111111111099" footer="0.29861111111111099"/>
  <pageSetup paperSize="9" scale="71" fitToHeight="0" orientation="portrait"/>
  <headerFooter>
    <oddFooter>&amp;C第&amp;P页/共&amp;N页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0"/>
  <sheetViews>
    <sheetView topLeftCell="A27" workbookViewId="0">
      <selection activeCell="C29" sqref="C29"/>
    </sheetView>
  </sheetViews>
  <sheetFormatPr defaultColWidth="53.75" defaultRowHeight="197.1" customHeight="1" x14ac:dyDescent="0.2"/>
  <cols>
    <col min="1" max="1" width="53.75" customWidth="1"/>
    <col min="2" max="2" width="64.125"/>
  </cols>
  <sheetData>
    <row r="1" spans="1:2" ht="197.1" customHeight="1" x14ac:dyDescent="0.2">
      <c r="A1" t="str">
        <f>_xlfn.DISPIMG("ID_26637AD4CA27409CA086383C2A294341",1)</f>
        <v>=DISPIMG("ID_26637AD4CA27409CA086383C2A294341",1)</v>
      </c>
      <c r="B1" t="str">
        <f>_xlfn.DISPIMG("ID_0609BAE2C08F401E8CA3AEF78C3AC005",1)</f>
        <v>=DISPIMG("ID_0609BAE2C08F401E8CA3AEF78C3AC005",1)</v>
      </c>
    </row>
    <row r="2" spans="1:2" ht="197.1" customHeight="1" x14ac:dyDescent="0.2">
      <c r="A2" t="str">
        <f>_xlfn.DISPIMG("ID_C09537D398454A2BA9CCE8689902DD4E",1)</f>
        <v>=DISPIMG("ID_C09537D398454A2BA9CCE8689902DD4E",1)</v>
      </c>
      <c r="B2" t="str">
        <f>_xlfn.DISPIMG("ID_56BF3D1C4F7844A49348CB2213B789B4",1)</f>
        <v>=DISPIMG("ID_56BF3D1C4F7844A49348CB2213B789B4",1)</v>
      </c>
    </row>
    <row r="3" spans="1:2" ht="197.1" customHeight="1" x14ac:dyDescent="0.2">
      <c r="A3" t="str">
        <f>_xlfn.DISPIMG("ID_8C1F55F08F614D52BB2C7D95E6DA4EB0",1)</f>
        <v>=DISPIMG("ID_8C1F55F08F614D52BB2C7D95E6DA4EB0",1)</v>
      </c>
      <c r="B3" t="str">
        <f>_xlfn.DISPIMG("ID_070F8444F0164820A26A472D6F6A4745",1)</f>
        <v>=DISPIMG("ID_070F8444F0164820A26A472D6F6A4745",1)</v>
      </c>
    </row>
    <row r="4" spans="1:2" ht="197.1" customHeight="1" x14ac:dyDescent="0.2">
      <c r="A4" t="str">
        <f>_xlfn.DISPIMG("ID_E27D8FE48746410285E5F31126CDF42D",1)</f>
        <v>=DISPIMG("ID_E27D8FE48746410285E5F31126CDF42D",1)</v>
      </c>
      <c r="B4" t="str">
        <f>_xlfn.DISPIMG("ID_9955FB8B9B9B49FEB8CF4B85A766771C",1)</f>
        <v>=DISPIMG("ID_9955FB8B9B9B49FEB8CF4B85A766771C",1)</v>
      </c>
    </row>
    <row r="5" spans="1:2" ht="197.1" customHeight="1" x14ac:dyDescent="0.2">
      <c r="A5" t="str">
        <f>_xlfn.DISPIMG("ID_EF4B4CAA8B87404590199C8F4E091FFE",1)</f>
        <v>=DISPIMG("ID_EF4B4CAA8B87404590199C8F4E091FFE",1)</v>
      </c>
      <c r="B5" t="str">
        <f>_xlfn.DISPIMG("ID_8BB1D46F967E4CABADE75700B4E6F6F7",1)</f>
        <v>=DISPIMG("ID_8BB1D46F967E4CABADE75700B4E6F6F7",1)</v>
      </c>
    </row>
    <row r="6" spans="1:2" ht="197.1" customHeight="1" x14ac:dyDescent="0.2">
      <c r="A6" t="str">
        <f>_xlfn.DISPIMG("ID_1942025296C74BABB34E37059358FEDF",1)</f>
        <v>=DISPIMG("ID_1942025296C74BABB34E37059358FEDF",1)</v>
      </c>
      <c r="B6" t="str">
        <f>_xlfn.DISPIMG("ID_3E252A86BAB04CC8AC694203CAE7062A",1)</f>
        <v>=DISPIMG("ID_3E252A86BAB04CC8AC694203CAE7062A",1)</v>
      </c>
    </row>
    <row r="7" spans="1:2" ht="197.1" customHeight="1" x14ac:dyDescent="0.2">
      <c r="A7" t="str">
        <f>_xlfn.DISPIMG("ID_032988DB4C4042D48AEB0740B9009166",1)</f>
        <v>=DISPIMG("ID_032988DB4C4042D48AEB0740B9009166",1)</v>
      </c>
      <c r="B7" t="str">
        <f>_xlfn.DISPIMG("ID_FA7667BA597D4702BBB2186782404EE2",1)</f>
        <v>=DISPIMG("ID_FA7667BA597D4702BBB2186782404EE2",1)</v>
      </c>
    </row>
    <row r="8" spans="1:2" ht="197.1" customHeight="1" x14ac:dyDescent="0.2">
      <c r="A8" t="str">
        <f>_xlfn.DISPIMG("ID_1C2F352C33C54980AE110D2D6D0D48EA",1)</f>
        <v>=DISPIMG("ID_1C2F352C33C54980AE110D2D6D0D48EA",1)</v>
      </c>
      <c r="B8" t="str">
        <f>_xlfn.DISPIMG("ID_77919474F5D648E28B3D6D1279BBBA94",1)</f>
        <v>=DISPIMG("ID_77919474F5D648E28B3D6D1279BBBA94",1)</v>
      </c>
    </row>
    <row r="9" spans="1:2" ht="197.1" customHeight="1" x14ac:dyDescent="0.2">
      <c r="A9" t="str">
        <f>_xlfn.DISPIMG("ID_0C3419B112E14D9692DEC5FAAD761739",1)</f>
        <v>=DISPIMG("ID_0C3419B112E14D9692DEC5FAAD761739",1)</v>
      </c>
      <c r="B9" t="str">
        <f>_xlfn.DISPIMG("ID_ED3DAAADA14F41209889A83CD93F87D2",1)</f>
        <v>=DISPIMG("ID_ED3DAAADA14F41209889A83CD93F87D2",1)</v>
      </c>
    </row>
    <row r="10" spans="1:2" ht="197.1" customHeight="1" x14ac:dyDescent="0.2">
      <c r="A10" t="str">
        <f>_xlfn.DISPIMG("ID_35CA38B9BC034072AC4BDBCF0799E11B",1)</f>
        <v>=DISPIMG("ID_35CA38B9BC034072AC4BDBCF0799E11B",1)</v>
      </c>
      <c r="B10" t="str">
        <f>_xlfn.DISPIMG("ID_40CF82F986874EFB9FA0415DF93EF0A3",1)</f>
        <v>=DISPIMG("ID_40CF82F986874EFB9FA0415DF93EF0A3",1)</v>
      </c>
    </row>
    <row r="11" spans="1:2" ht="197.1" customHeight="1" x14ac:dyDescent="0.2">
      <c r="A11" t="str">
        <f>_xlfn.DISPIMG("ID_8F4A0919F3BA42E99E22CD4827E40B3A",1)</f>
        <v>=DISPIMG("ID_8F4A0919F3BA42E99E22CD4827E40B3A",1)</v>
      </c>
      <c r="B11" t="str">
        <f>_xlfn.DISPIMG("ID_2DD7B07901424018831E1F4DB11F8169",1)</f>
        <v>=DISPIMG("ID_2DD7B07901424018831E1F4DB11F8169",1)</v>
      </c>
    </row>
    <row r="12" spans="1:2" ht="197.1" customHeight="1" x14ac:dyDescent="0.2">
      <c r="A12" t="str">
        <f>_xlfn.DISPIMG("ID_77A1C76DCA5541AF97044AD58AD46D97",1)</f>
        <v>=DISPIMG("ID_77A1C76DCA5541AF97044AD58AD46D97",1)</v>
      </c>
      <c r="B12" t="str">
        <f>_xlfn.DISPIMG("ID_F05F9C52A81E4BC1B951D79E5C50679B",1)</f>
        <v>=DISPIMG("ID_F05F9C52A81E4BC1B951D79E5C50679B",1)</v>
      </c>
    </row>
    <row r="13" spans="1:2" ht="197.1" customHeight="1" x14ac:dyDescent="0.2">
      <c r="A13" t="str">
        <f>_xlfn.DISPIMG("ID_8D9844D8BBFE458FA591C6729DEB03BD",1)</f>
        <v>=DISPIMG("ID_8D9844D8BBFE458FA591C6729DEB03BD",1)</v>
      </c>
      <c r="B13" t="str">
        <f>_xlfn.DISPIMG("ID_40376827DD1D49BAA7F5A8B5DD5B82B9",1)</f>
        <v>=DISPIMG("ID_40376827DD1D49BAA7F5A8B5DD5B82B9",1)</v>
      </c>
    </row>
    <row r="14" spans="1:2" ht="197.1" customHeight="1" x14ac:dyDescent="0.2">
      <c r="A14" t="str">
        <f>_xlfn.DISPIMG("ID_58AEF6161A3B439EA67F7EBA5341C26F",1)</f>
        <v>=DISPIMG("ID_58AEF6161A3B439EA67F7EBA5341C26F",1)</v>
      </c>
      <c r="B14" t="str">
        <f>_xlfn.DISPIMG("ID_F9DE484A9B1B4EF59A74AA842BE5AD50",1)</f>
        <v>=DISPIMG("ID_F9DE484A9B1B4EF59A74AA842BE5AD50",1)</v>
      </c>
    </row>
    <row r="15" spans="1:2" ht="197.1" customHeight="1" x14ac:dyDescent="0.2">
      <c r="A15" t="str">
        <f>_xlfn.DISPIMG("ID_417989FD3E334D55ABC8F54198A8C27F",1)</f>
        <v>=DISPIMG("ID_417989FD3E334D55ABC8F54198A8C27F",1)</v>
      </c>
      <c r="B15" t="str">
        <f>_xlfn.DISPIMG("ID_17458DA227884FA4BD965C642B20E4D8",1)</f>
        <v>=DISPIMG("ID_17458DA227884FA4BD965C642B20E4D8",1)</v>
      </c>
    </row>
    <row r="16" spans="1:2" ht="197.1" customHeight="1" x14ac:dyDescent="0.2">
      <c r="A16" t="str">
        <f>_xlfn.DISPIMG("ID_4BED076EDD8F4257BE601C8A4298B6A4",1)</f>
        <v>=DISPIMG("ID_4BED076EDD8F4257BE601C8A4298B6A4",1)</v>
      </c>
      <c r="B16" t="str">
        <f>_xlfn.DISPIMG("ID_93E601714AB04C20989D1424E146190E",1)</f>
        <v>=DISPIMG("ID_93E601714AB04C20989D1424E146190E",1)</v>
      </c>
    </row>
    <row r="17" spans="1:2" ht="197.1" customHeight="1" x14ac:dyDescent="0.2">
      <c r="A17" t="str">
        <f>_xlfn.DISPIMG("ID_0246AE5D4E2546E0889F4C87CA480265",1)</f>
        <v>=DISPIMG("ID_0246AE5D4E2546E0889F4C87CA480265",1)</v>
      </c>
      <c r="B17" t="str">
        <f>_xlfn.DISPIMG("ID_B1AD96F0E330436688AE851DEF39BB80",1)</f>
        <v>=DISPIMG("ID_B1AD96F0E330436688AE851DEF39BB80",1)</v>
      </c>
    </row>
    <row r="18" spans="1:2" ht="197.1" customHeight="1" x14ac:dyDescent="0.2">
      <c r="A18" t="str">
        <f>_xlfn.DISPIMG("ID_91BE462D4C124703B8CFDCF2A5807412",1)</f>
        <v>=DISPIMG("ID_91BE462D4C124703B8CFDCF2A5807412",1)</v>
      </c>
      <c r="B18" t="str">
        <f>_xlfn.DISPIMG("ID_A8C738C200814B1AACDF02E1563F6868",1)</f>
        <v>=DISPIMG("ID_A8C738C200814B1AACDF02E1563F6868",1)</v>
      </c>
    </row>
    <row r="19" spans="1:2" ht="197.1" customHeight="1" x14ac:dyDescent="0.2">
      <c r="A19" t="str">
        <f>_xlfn.DISPIMG("ID_021D08963D684FB79F4D1592F9A50D74",1)</f>
        <v>=DISPIMG("ID_021D08963D684FB79F4D1592F9A50D74",1)</v>
      </c>
      <c r="B19" t="str">
        <f>_xlfn.DISPIMG("ID_F1E2F73AB9E444DAB780489EF61C96F7",1)</f>
        <v>=DISPIMG("ID_F1E2F73AB9E444DAB780489EF61C96F7",1)</v>
      </c>
    </row>
    <row r="20" spans="1:2" ht="197.1" customHeight="1" x14ac:dyDescent="0.2">
      <c r="A20" t="str">
        <f>_xlfn.DISPIMG("ID_A8D6EBAE1B3548D3A07EEE91D63C1143",1)</f>
        <v>=DISPIMG("ID_A8D6EBAE1B3548D3A07EEE91D63C1143",1)</v>
      </c>
      <c r="B20" t="str">
        <f>_xlfn.DISPIMG("ID_24B6DF60D63B4EEF9FAD61E53C36F3D9",1)</f>
        <v>=DISPIMG("ID_24B6DF60D63B4EEF9FAD61E53C36F3D9",1)</v>
      </c>
    </row>
    <row r="21" spans="1:2" ht="197.1" customHeight="1" x14ac:dyDescent="0.2">
      <c r="A21" t="str">
        <f>_xlfn.DISPIMG("ID_BA154F7068E84A9BB835E79F091D53E9",1)</f>
        <v>=DISPIMG("ID_BA154F7068E84A9BB835E79F091D53E9",1)</v>
      </c>
      <c r="B21" t="str">
        <f>_xlfn.DISPIMG("ID_4EE9AD6CE40A49C3898865D6A71CA300",1)</f>
        <v>=DISPIMG("ID_4EE9AD6CE40A49C3898865D6A71CA300",1)</v>
      </c>
    </row>
    <row r="22" spans="1:2" ht="197.1" customHeight="1" x14ac:dyDescent="0.2">
      <c r="A22" t="str">
        <f>_xlfn.DISPIMG("ID_D9CAF7920A0441308570F5573741EE02",1)</f>
        <v>=DISPIMG("ID_D9CAF7920A0441308570F5573741EE02",1)</v>
      </c>
      <c r="B22" t="str">
        <f>_xlfn.DISPIMG("ID_28A13169DA3048A88E6454D41F993433",1)</f>
        <v>=DISPIMG("ID_28A13169DA3048A88E6454D41F993433",1)</v>
      </c>
    </row>
    <row r="23" spans="1:2" ht="197.1" customHeight="1" x14ac:dyDescent="0.2">
      <c r="A23" t="str">
        <f>_xlfn.DISPIMG("ID_B174CA99F4484100979E12DF99E2F9A5",1)</f>
        <v>=DISPIMG("ID_B174CA99F4484100979E12DF99E2F9A5",1)</v>
      </c>
      <c r="B23" t="str">
        <f>_xlfn.DISPIMG("ID_DBCF077F5C294C59A9D848C93DD03CAB",1)</f>
        <v>=DISPIMG("ID_DBCF077F5C294C59A9D848C93DD03CAB",1)</v>
      </c>
    </row>
    <row r="24" spans="1:2" ht="197.1" customHeight="1" x14ac:dyDescent="0.2">
      <c r="A24" t="str">
        <f>_xlfn.DISPIMG("ID_4710802E004848249411609CD3553F8F",1)</f>
        <v>=DISPIMG("ID_4710802E004848249411609CD3553F8F",1)</v>
      </c>
      <c r="B24" t="str">
        <f>_xlfn.DISPIMG("ID_8D210E4C8C904D60B71BE310BC6443F1",1)</f>
        <v>=DISPIMG("ID_8D210E4C8C904D60B71BE310BC6443F1",1)</v>
      </c>
    </row>
    <row r="25" spans="1:2" ht="197.1" customHeight="1" x14ac:dyDescent="0.2">
      <c r="A25" t="str">
        <f>_xlfn.DISPIMG("ID_941EF684781B43CCB9272E34FC8E0D2B",1)</f>
        <v>=DISPIMG("ID_941EF684781B43CCB9272E34FC8E0D2B",1)</v>
      </c>
      <c r="B25" t="str">
        <f>_xlfn.DISPIMG("ID_30C14877F8BD451182367329E4D40BFE",1)</f>
        <v>=DISPIMG("ID_30C14877F8BD451182367329E4D40BFE",1)</v>
      </c>
    </row>
    <row r="26" spans="1:2" ht="197.1" customHeight="1" x14ac:dyDescent="0.2">
      <c r="A26" t="str">
        <f>_xlfn.DISPIMG("ID_40124E2DCA604941B45C936AD604C03E",1)</f>
        <v>=DISPIMG("ID_40124E2DCA604941B45C936AD604C03E",1)</v>
      </c>
      <c r="B26" t="str">
        <f>_xlfn.DISPIMG("ID_D50DA0D665E248B8B698E868F01A9E17",1)</f>
        <v>=DISPIMG("ID_D50DA0D665E248B8B698E868F01A9E17",1)</v>
      </c>
    </row>
    <row r="27" spans="1:2" ht="197.1" customHeight="1" x14ac:dyDescent="0.2">
      <c r="A27" t="str">
        <f>_xlfn.DISPIMG("ID_03049F5FC3E24C448572E4B3A2C8CE9D",1)</f>
        <v>=DISPIMG("ID_03049F5FC3E24C448572E4B3A2C8CE9D",1)</v>
      </c>
      <c r="B27" t="str">
        <f>_xlfn.DISPIMG("ID_59C68948ED814FA1A05891843479A1EA",1)</f>
        <v>=DISPIMG("ID_59C68948ED814FA1A05891843479A1EA",1)</v>
      </c>
    </row>
    <row r="28" spans="1:2" ht="197.1" customHeight="1" x14ac:dyDescent="0.2">
      <c r="A28" t="str">
        <f>_xlfn.DISPIMG("ID_588E651BDB694AA89DE874A4C560F9BC",1)</f>
        <v>=DISPIMG("ID_588E651BDB694AA89DE874A4C560F9BC",1)</v>
      </c>
      <c r="B28" t="str">
        <f>_xlfn.DISPIMG("ID_78F3602B33D5485790F70D83ED90D4CD",1)</f>
        <v>=DISPIMG("ID_78F3602B33D5485790F70D83ED90D4CD",1)</v>
      </c>
    </row>
    <row r="29" spans="1:2" ht="197.1" customHeight="1" x14ac:dyDescent="0.2">
      <c r="A29" t="str">
        <f>_xlfn.DISPIMG("ID_4D3A0509F7314ED9BC085BC03515FE1D",1)</f>
        <v>=DISPIMG("ID_4D3A0509F7314ED9BC085BC03515FE1D",1)</v>
      </c>
      <c r="B29" t="str">
        <f>_xlfn.DISPIMG("ID_BA08D0565C61462EA58222176F8C6A81",1)</f>
        <v>=DISPIMG("ID_BA08D0565C61462EA58222176F8C6A81",1)</v>
      </c>
    </row>
    <row r="30" spans="1:2" ht="197.1" customHeight="1" x14ac:dyDescent="0.2">
      <c r="A30" t="str">
        <f>_xlfn.DISPIMG("ID_15FB1054845846AA97935059186E25C3",1)</f>
        <v>=DISPIMG("ID_15FB1054845846AA97935059186E25C3",1)</v>
      </c>
    </row>
  </sheetData>
  <phoneticPr fontId="6" type="noConversion"/>
  <pageMargins left="0.25138888888888899" right="0.25138888888888899" top="0.27500000000000002" bottom="0.27500000000000002" header="0.29861111111111099" footer="0.29861111111111099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谭健祥</dc:creator>
  <cp:lastModifiedBy>健祥 谭</cp:lastModifiedBy>
  <dcterms:created xsi:type="dcterms:W3CDTF">2015-06-05T18:19:00Z</dcterms:created>
  <dcterms:modified xsi:type="dcterms:W3CDTF">2025-06-03T09:30:38Z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3803056CE58B4A75AFADE5A6DA83F10D_13</vt:lpwstr>
  </property>
</Properties>
</file>